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0" windowWidth="9915" windowHeight="8850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№5 за месяц" sheetId="5" r:id="rId5"/>
    <sheet name="ф.№5 за 1,2,3,4 кварталы" sheetId="6" r:id="rId6"/>
    <sheet name="форма 6" sheetId="7" r:id="rId7"/>
  </sheets>
  <definedNames>
    <definedName name="_xlnm.Print_Titles" localSheetId="5">'ф.№5 за 1,2,3,4 кварталы'!$A:$C</definedName>
    <definedName name="_xlnm.Print_Titles" localSheetId="1">'форма 2'!$A:$D,'форма 2'!$10:$10</definedName>
    <definedName name="_xlnm.Print_Titles" localSheetId="2">'форма 3'!$A:$B</definedName>
    <definedName name="_xlnm.Print_Titles" localSheetId="3">'форма 4'!$A:$B</definedName>
    <definedName name="_xlnm.Print_Titles" localSheetId="6">'форма 6'!$A:$C</definedName>
    <definedName name="_xlnm.Print_Titles" localSheetId="4">'форма №5 за месяц'!$A:$C</definedName>
  </definedNames>
  <calcPr fullCalcOnLoad="1"/>
</workbook>
</file>

<file path=xl/sharedStrings.xml><?xml version="1.0" encoding="utf-8"?>
<sst xmlns="http://schemas.openxmlformats.org/spreadsheetml/2006/main" count="681" uniqueCount="237">
  <si>
    <t>№ п/п</t>
  </si>
  <si>
    <t>Наименование мероприятия</t>
  </si>
  <si>
    <t>Ед. изм.</t>
  </si>
  <si>
    <t>тыс.руб.</t>
  </si>
  <si>
    <t>1.1л</t>
  </si>
  <si>
    <t>1.2л</t>
  </si>
  <si>
    <t>Учебно-производственное оборудование</t>
  </si>
  <si>
    <t>1.3л</t>
  </si>
  <si>
    <t>Спортивное оборудование</t>
  </si>
  <si>
    <t>1.4л</t>
  </si>
  <si>
    <t>Оборудование для организации медицинского обслуживания обучающихся</t>
  </si>
  <si>
    <t>1.5л</t>
  </si>
  <si>
    <t>Оборудование для школьных столовых</t>
  </si>
  <si>
    <t>1.6л</t>
  </si>
  <si>
    <t>Компьютерное оборудование</t>
  </si>
  <si>
    <t>Пополнение фондов школьных библиотек общеобразовательных учреждений</t>
  </si>
  <si>
    <t>6.1л</t>
  </si>
  <si>
    <t>6.2л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</si>
  <si>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</si>
  <si>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</si>
  <si>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выделено</t>
  </si>
  <si>
    <t>израсходовано</t>
  </si>
  <si>
    <t>остаток</t>
  </si>
  <si>
    <t>муниципальн. бюджет</t>
  </si>
  <si>
    <t>Показатель</t>
  </si>
  <si>
    <t>Приобретение оборудования (единиц)</t>
  </si>
  <si>
    <t>Приобретение транспортных средств для перевозки обучающихся (единиц)</t>
  </si>
  <si>
    <t>Приложение № 2</t>
  </si>
  <si>
    <t>к приказу департамента образования</t>
  </si>
  <si>
    <t>администрации Владимирской области</t>
  </si>
  <si>
    <t>ФОРМА № 2</t>
  </si>
  <si>
    <t xml:space="preserve">Реализация в образовательных учреждениях Комплекса мер </t>
  </si>
  <si>
    <t>(муниципального образования/ ОУ)</t>
  </si>
  <si>
    <t>Приложение № 1</t>
  </si>
  <si>
    <t>ФОРМА № 3</t>
  </si>
  <si>
    <t>чел.</t>
  </si>
  <si>
    <t>Да/Нет</t>
  </si>
  <si>
    <t>Учреждение реализует учебные курсы с использованием  дистанционных технологий в соответствии с утвержденным учебным планом</t>
  </si>
  <si>
    <t>Ед. изм.       Да – 1 / Нет – 0</t>
  </si>
  <si>
    <t>Приложение № 4</t>
  </si>
  <si>
    <t>ФОРМА № 4</t>
  </si>
  <si>
    <t>Приложение № 5</t>
  </si>
  <si>
    <t>ФОРМА № 5</t>
  </si>
  <si>
    <t xml:space="preserve">Динамика снижения потребления по всем видам </t>
  </si>
  <si>
    <t>Здание, в котором размещено ОУ, относится к ветхим или аварийным объектам или объектам, подлежащим сносу или капитальному ремонту до 1 января 2013 года</t>
  </si>
  <si>
    <t>Учреждение потребляет тепловую энергию</t>
  </si>
  <si>
    <t>Максимальный объем тепловой энергии, потребляемый учреждением, составляет менее чем 0,2ГКал (гигакалории) в час</t>
  </si>
  <si>
    <t>Учреждение оплачивает потребляемую тепловую энергию по приборам учета</t>
  </si>
  <si>
    <t>Учреждение потребляет электрическую энергию</t>
  </si>
  <si>
    <t>Мощность потребления электрической энергии составляет менее 5 кВт</t>
  </si>
  <si>
    <t>Учреждение оплачивает потребляемую электрическую энергию  по приборам учета</t>
  </si>
  <si>
    <t>Учреждение потребляет природный газ</t>
  </si>
  <si>
    <t>Учреждение оплачивает потребляемый природный газ по приборам учета</t>
  </si>
  <si>
    <t>Учреждение обеспечено горячим водоснабжением</t>
  </si>
  <si>
    <t>Учреждение обеспечено холодным водоснабжением</t>
  </si>
  <si>
    <t>Учреждение оплачивает потребление воды по приборам учета</t>
  </si>
  <si>
    <t>Дата прохождения последнего обязательного энергетического  обследования ОУ</t>
  </si>
  <si>
    <t>мм.гггг</t>
  </si>
  <si>
    <t>Зарегистрирован энергетический паспорт учреждения, оформленный в соответствии с приказом Минэнерго №182 от 19 апреля 2010 года, на котором стоит печать саморегулируемой организации в области энергоаудита</t>
  </si>
  <si>
    <t>Объем потребления ОУ по всем видам потребляемых энергоресурсов превышает 10 миллионов рублей</t>
  </si>
  <si>
    <t>Учреждение разработало программу энергосбережения и повышения эффективности использования энергетических ресурсов</t>
  </si>
  <si>
    <t>Учреждение заключило энергосервисный контракт</t>
  </si>
  <si>
    <t>В учреждении определены и назначены лица, ответственные за энергосбережение</t>
  </si>
  <si>
    <t>В учреждении проводится обучение и разъяснительная работа среди обучающихся по вопросам энергосбережения и энергетической эффективности</t>
  </si>
  <si>
    <t>Обучение и разъяснительная работа среди обучающихся отражены  в мероприятиях плана по воспитательной работе</t>
  </si>
  <si>
    <r>
      <t>Ед. изм.</t>
    </r>
    <r>
      <rPr>
        <b/>
        <sz val="10"/>
        <color indexed="10"/>
        <rFont val="Times New Roman"/>
        <family val="1"/>
      </rPr>
      <t>***     Да – 1 / Нет – 0</t>
    </r>
  </si>
  <si>
    <t>(муниципального образования)</t>
  </si>
  <si>
    <t>№       п/п</t>
  </si>
  <si>
    <t>Наименование мероприятий</t>
  </si>
  <si>
    <t>Учебно -  лабораторное    оборудование</t>
  </si>
  <si>
    <t>Итого</t>
  </si>
  <si>
    <t>ИТОГО по муниципалитету</t>
  </si>
  <si>
    <t>ФОРМА № 6</t>
  </si>
  <si>
    <t>О Т Ч Ё Т</t>
  </si>
  <si>
    <t xml:space="preserve">источником финансового обеспечения которых является субсидия, предоставленная из федерального бюджета </t>
  </si>
  <si>
    <t>общего образования, и о достигнутых значениях показателей результативности предоставления этой субсидии</t>
  </si>
  <si>
    <t>источником финансового обеспечения которых является субсидия, предоставленная из федерального бюджета</t>
  </si>
  <si>
    <t xml:space="preserve">II. Сведения о достигнутых значениях показателей результативности предоставления субсидии, предоставленной 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</si>
  <si>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процентов</t>
  </si>
  <si>
    <t>Динамика снижения потребления по всем видам топливно-энергетических ресурсов</t>
  </si>
  <si>
    <t>(расшифровка подписи)</t>
  </si>
  <si>
    <t xml:space="preserve">Главный бухгалтер             </t>
  </si>
  <si>
    <t>(наименование муниципального образования)</t>
  </si>
  <si>
    <t>на модернизацию муниципальной системы общего образования</t>
  </si>
  <si>
    <t xml:space="preserve">Поступило средств федерального бюджета, тыс. рублей  </t>
  </si>
  <si>
    <t>Произведено расходов на модернизацию муниципальной системы общего образования, тыс. рублей</t>
  </si>
  <si>
    <t>подпись</t>
  </si>
  <si>
    <t xml:space="preserve">М. П. </t>
  </si>
  <si>
    <t>Руководитель</t>
  </si>
  <si>
    <t>исполнительной власти</t>
  </si>
  <si>
    <t>Итого по МО</t>
  </si>
  <si>
    <t xml:space="preserve">                                                                                                       </t>
  </si>
  <si>
    <t>ИТОГО</t>
  </si>
  <si>
    <t xml:space="preserve">уполномоченного органа </t>
  </si>
  <si>
    <t>муниципального образования</t>
  </si>
  <si>
    <t>положительная</t>
  </si>
  <si>
    <t>Объём средств, предусмотренный на модернизацию 
муниципальной системы общего образования, тыс. рублей</t>
  </si>
  <si>
    <t>Объём средств федерального бюджета</t>
  </si>
  <si>
    <t>Объём средств муниципального бюджета</t>
  </si>
  <si>
    <t>Приобретение оборудования, в том числе:</t>
  </si>
  <si>
    <t>Спортивный инвентарь</t>
  </si>
  <si>
    <t>1.7л</t>
  </si>
  <si>
    <t>1.8л</t>
  </si>
  <si>
    <t>Оборудование для проведения государственной (итоговой) аттестации обучающихся</t>
  </si>
  <si>
    <t>Приобретение транспортных средств для перевозки обучающихся</t>
  </si>
  <si>
    <t>Развитие школьной инфраструктуры(текущий ремонт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оборудования)</t>
  </si>
  <si>
    <t>Модернизация общеобразовательных учреждений путем организации в них дистанционного обучения обучающихся, в том числе:</t>
  </si>
  <si>
    <t>Увеличение пропускной способности 
и оплата интернет-трафика</t>
  </si>
  <si>
    <t>Капитальный ремонт зданий общеобразовательных учреждений</t>
  </si>
  <si>
    <t>Реконструкции зданий общеобразовательных учреждений</t>
  </si>
  <si>
    <t>федеральный бюджет</t>
  </si>
  <si>
    <t>по модернизации общего образования</t>
  </si>
  <si>
    <t>(отчетный период)</t>
  </si>
  <si>
    <t>Учебно-лабораторное оборудование</t>
  </si>
  <si>
    <t xml:space="preserve">Показатели результативности </t>
  </si>
  <si>
    <t>Численность обучающихся в учреждении</t>
  </si>
  <si>
    <t xml:space="preserve">(наименование муниципального образования) </t>
  </si>
  <si>
    <t xml:space="preserve">бюджету муниципального образования </t>
  </si>
  <si>
    <t>Пополнение фондов школьных библиотек общеобразовательных учреждений (единиц)</t>
  </si>
  <si>
    <t>Осуществление мер, направленных на энергосбережение в общеобразовательном учреждении (количество)</t>
  </si>
  <si>
    <t xml:space="preserve">Численность учащихся на первой ступени обучения </t>
  </si>
  <si>
    <r>
      <t xml:space="preserve"> </t>
    </r>
    <r>
      <rPr>
        <b/>
        <sz val="9"/>
        <color indexed="10"/>
        <rFont val="Times New Roman"/>
        <family val="1"/>
      </rPr>
      <t xml:space="preserve">*** </t>
    </r>
    <r>
      <rPr>
        <b/>
        <sz val="9"/>
        <color indexed="8"/>
        <rFont val="Times New Roman"/>
        <family val="1"/>
      </rPr>
      <t>Где отвечаете «Да» — ставьте 1, где «Нет» — ставьте 0.</t>
    </r>
  </si>
  <si>
    <t>Объем внебюджетных средств</t>
  </si>
  <si>
    <t>Всего (графа 8 плюс 
графа 9 плюс графа 10)</t>
  </si>
  <si>
    <t>Остаток неиспользованных средств федерального бюджета, 
тыс. рублей (графа 3 минус графа 8)</t>
  </si>
  <si>
    <t>Остаток неиспользованных средств муниципального бюджета, 
тыс. рублей (графа 4 минус графа 9)</t>
  </si>
  <si>
    <t>Соотношение средней заработной платы педагогических работников общеобразовательных учреждений в субъекте РФ и средней заработной платы в субъекте РФ, по данным Федеральной службы государственной статистики</t>
  </si>
  <si>
    <t>Доля школьников, обучающихся по ФГОС, в общей численности обучающихся в начальной школе</t>
  </si>
  <si>
    <t>Доля школьников, обучающихся по ФГОС, в общей численности школьников</t>
  </si>
  <si>
    <t xml:space="preserve">Доля педагогических работников, получивших в установленном порядке первую и высшую квалификационные категории и подтверждение соответствия занимаемой должности,  в общей численности  педагогических работников, процентов 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</si>
  <si>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
с ФГОС, в общей численности  руководителей и педагогических работников общеобразовательных учреждений, процентов</t>
  </si>
  <si>
    <t>от «01» марта 2013 г. № 262</t>
  </si>
  <si>
    <t>Наименование ОУ</t>
  </si>
  <si>
    <t>Повышение квалификации, профессиональная переподготовка руководителей и педагогических работников общеобразовательных учреждений</t>
  </si>
  <si>
    <t>Всего (сумма = графа 3 плюс графа 4 плюс графа 5)</t>
  </si>
  <si>
    <t>Приложение № 3</t>
  </si>
  <si>
    <t>Закупка оборудования для проведения государственной (итоговой) аттестации обучающихся</t>
  </si>
  <si>
    <t>текущий ремонт с целью обеспечения выполнения требований к санитарно-бытовым условиям и охране здоровья обучающихся</t>
  </si>
  <si>
    <t>с целью подготовки помещений для установки обрудования</t>
  </si>
  <si>
    <t>Развитие школьной инфраструктуры, (единиц кабинетов)</t>
  </si>
  <si>
    <t>Повышение квалификации, профессиональная переподготовка руководителей и педагогических работников общеобразовательных учреждений (чел.)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</si>
  <si>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</si>
  <si>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</si>
  <si>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</t>
  </si>
  <si>
    <t>Модернизация общеобразовательных учреждений путем организации в них дистанционного обучения для обучающихся (единиц)</t>
  </si>
  <si>
    <t>Проведение капитального ремонта зданий общеобразовательных учреждений (единиц)</t>
  </si>
  <si>
    <t>Проведение реконструкции зданий общеобразовательных учреждений (единиц)</t>
  </si>
  <si>
    <t>от «01» марта 2013 г.  № 262</t>
  </si>
  <si>
    <t>Численность обучающихся по ФГОС, в том числе:</t>
  </si>
  <si>
    <t>3.1.</t>
  </si>
  <si>
    <t xml:space="preserve">Численность учащихся первых классов, обучающихся по ФГОС  </t>
  </si>
  <si>
    <t>3.2.</t>
  </si>
  <si>
    <t xml:space="preserve">Численность учащихся вторых классов, обучающихся по ФГОС  </t>
  </si>
  <si>
    <t>3.3.</t>
  </si>
  <si>
    <t xml:space="preserve">Численность учащихся третьих классов, обучающихся по ФГОС  </t>
  </si>
  <si>
    <t>3.4.</t>
  </si>
  <si>
    <t xml:space="preserve">Численность учащихся четвертых классов, обучающихся по ФГОС  </t>
  </si>
  <si>
    <t>Численность педагогических работников на отчетную дату, в том числе:</t>
  </si>
  <si>
    <t>4.1.</t>
  </si>
  <si>
    <t>учителей</t>
  </si>
  <si>
    <t>Численность педагогических работников, получивших в установленном порядке первую и высшую квалификационные категории и подтверждение занимаемой должности, в том числе:</t>
  </si>
  <si>
    <t>5.1.</t>
  </si>
  <si>
    <t>Численность педагогических работников, прошедших курсы повышения квалификации и профессиональную переподготовку для работы в соответствии с ФГОС, в том числе:</t>
  </si>
  <si>
    <t>6.1.</t>
  </si>
  <si>
    <t>Численность руководителей и заместителей руководителя (кроме заведующего хозяйственной частью и главного бухгалтера)</t>
  </si>
  <si>
    <t>7.1.</t>
  </si>
  <si>
    <t>Численность руководителей и заместителей руководителя (кроме заведующего хозяйственной частью и главного бухгалтера), прошедших курсы повышения квалификации и профессиональную переподготовку в соответствии с ФГОС</t>
  </si>
  <si>
    <t xml:space="preserve">от «01» марта 2013 г.  № 262 </t>
  </si>
  <si>
    <t>ФОТ и средняя заработная плата педагогических работников</t>
  </si>
  <si>
    <t>1.1.</t>
  </si>
  <si>
    <t>- учителей</t>
  </si>
  <si>
    <t>1.2.</t>
  </si>
  <si>
    <t>- прочих педагогических работников</t>
  </si>
  <si>
    <t>2.1.</t>
  </si>
  <si>
    <t>2.2.</t>
  </si>
  <si>
    <t>МП</t>
  </si>
  <si>
    <r>
      <t>Среднесписочная численность педагогических работников</t>
    </r>
    <r>
      <rPr>
        <sz val="12"/>
        <color indexed="8"/>
        <rFont val="Times New Roman"/>
        <family val="1"/>
      </rPr>
      <t>, в том числе:</t>
    </r>
  </si>
  <si>
    <r>
      <t>ФОТ педагогических работников</t>
    </r>
    <r>
      <rPr>
        <sz val="12"/>
        <color indexed="8"/>
        <rFont val="Times New Roman"/>
        <family val="1"/>
      </rPr>
      <t>, в том числе:</t>
    </r>
  </si>
  <si>
    <r>
      <t>Средняя заработная плата педагогических работников</t>
    </r>
    <r>
      <rPr>
        <sz val="12"/>
        <color indexed="8"/>
        <rFont val="Times New Roman"/>
        <family val="1"/>
      </rPr>
      <t>, в том числе:</t>
    </r>
  </si>
  <si>
    <t>Приложение № 6</t>
  </si>
  <si>
    <t xml:space="preserve"> (наименование муниципального образования/ ОУ)</t>
  </si>
  <si>
    <t xml:space="preserve">из федерального бюджета бюджету  </t>
  </si>
  <si>
    <r>
      <t xml:space="preserve">Об осуществлении расходов бюджета     </t>
    </r>
    <r>
      <rPr>
        <b/>
        <sz val="11"/>
        <color indexed="8"/>
        <rFont val="Times New Roman"/>
        <family val="1"/>
      </rPr>
      <t xml:space="preserve">МО Собинский район </t>
    </r>
    <r>
      <rPr>
        <sz val="11"/>
        <color indexed="8"/>
        <rFont val="Times New Roman"/>
        <family val="1"/>
      </rPr>
      <t xml:space="preserve"> (местных бюджетов),</t>
    </r>
  </si>
  <si>
    <r>
      <t xml:space="preserve">бюджету         </t>
    </r>
    <r>
      <rPr>
        <b/>
        <sz val="11"/>
        <color indexed="8"/>
        <rFont val="Times New Roman"/>
        <family val="1"/>
      </rPr>
      <t>МО Собинский район</t>
    </r>
    <r>
      <rPr>
        <sz val="11"/>
        <color indexed="8"/>
        <rFont val="Times New Roman"/>
        <family val="1"/>
      </rPr>
      <t xml:space="preserve">          на модернизацию муниципальной системы</t>
    </r>
  </si>
  <si>
    <r>
      <t xml:space="preserve">I. Сведения об осуществлении расходов бюджета     </t>
    </r>
    <r>
      <rPr>
        <b/>
        <sz val="11"/>
        <color indexed="8"/>
        <rFont val="Times New Roman"/>
        <family val="1"/>
      </rPr>
      <t xml:space="preserve">МО Собинский район </t>
    </r>
    <r>
      <rPr>
        <sz val="11"/>
        <color indexed="8"/>
        <rFont val="Times New Roman"/>
        <family val="1"/>
      </rPr>
      <t xml:space="preserve">    (местных бюджетов),</t>
    </r>
  </si>
  <si>
    <t>МО Собинский район</t>
  </si>
  <si>
    <t>МБОУ Асерховская средняя общеобразовательная школа</t>
  </si>
  <si>
    <t>МБОУ Бабаевская основная общеобразовательная школа</t>
  </si>
  <si>
    <t>МБОУ Березниковская основная общеобразовательная школа</t>
  </si>
  <si>
    <t>МБОУ Воршинская средняя общеобразовательная школа</t>
  </si>
  <si>
    <t>МБОУ Зареченская средняя общеобразовательная школа</t>
  </si>
  <si>
    <t>МБОУ Кишлеевская основная общеобразовательная школа</t>
  </si>
  <si>
    <t>МБОУ Куриловская основная общеобразовательная школа</t>
  </si>
  <si>
    <t>МБОУ основная общеобразовательная школа №2 г.Собинки</t>
  </si>
  <si>
    <t>МБОУ основная общеобразовательная школа №3 г.Собинки</t>
  </si>
  <si>
    <t>МБОУ Рождественская средняя общеобразовательная школа</t>
  </si>
  <si>
    <t xml:space="preserve">МБОУ средняя общеобразовательная школа №1 г.Лакинска </t>
  </si>
  <si>
    <t>МБОУ средняя общеобразовательная школа №1 г.Собинки</t>
  </si>
  <si>
    <t xml:space="preserve">МБОУ средняя общеобразовательная школа №2 г.Лакинска </t>
  </si>
  <si>
    <t>МБОУ средняя общеобразовательная школа №4 г.Собинки</t>
  </si>
  <si>
    <t>МБОУ Ставровская средняя общеобразовательная школа</t>
  </si>
  <si>
    <t xml:space="preserve">МБОУ Толпуховская средняя общеобразовательная школа </t>
  </si>
  <si>
    <t>МБОУ Устьевская основная общеобразовательная школа</t>
  </si>
  <si>
    <t xml:space="preserve">МБОУ Фетининская основная общеобразовательная школа </t>
  </si>
  <si>
    <t>МБОУ Черкутинская основная общеобразовательная школа им. В.А.Солоухина</t>
  </si>
  <si>
    <t>МБОУ Асерховская СОШ</t>
  </si>
  <si>
    <t>МБОУ Бабаевская ООШ</t>
  </si>
  <si>
    <t>МБОУ Березниковская ООШ</t>
  </si>
  <si>
    <t>МБОУ Воршинская СОШ</t>
  </si>
  <si>
    <t>МБОУ Зареченская СОШ</t>
  </si>
  <si>
    <t>МБОУ Кишлеевская ООШ</t>
  </si>
  <si>
    <t>МБОУ Куриловская ООШ</t>
  </si>
  <si>
    <t>МБОУ ООШ №2 г.Собинки</t>
  </si>
  <si>
    <t>МБОУ ООШ №3 г.Собинки</t>
  </si>
  <si>
    <t>МБОУ Рождественская СОШ</t>
  </si>
  <si>
    <t xml:space="preserve">МБОУ СОШ №1 г.Лакинска </t>
  </si>
  <si>
    <t>МБОУ СОШ №1 г.Собинки</t>
  </si>
  <si>
    <t xml:space="preserve">МБОУ СОШ №2 г.Лакинска </t>
  </si>
  <si>
    <t>МБОУ СОШ №4 г.Собинки</t>
  </si>
  <si>
    <t>МБОУ Ставровская СОШ</t>
  </si>
  <si>
    <t xml:space="preserve">МБОУ Толпуховская СОШ </t>
  </si>
  <si>
    <t>МБОУ Устьевская ООШ</t>
  </si>
  <si>
    <t xml:space="preserve">МБОУ Фетининская ООШ </t>
  </si>
  <si>
    <t>МБОУ Черкутинская ООШ им. В.А.Солоухина</t>
  </si>
  <si>
    <t>топливно-энергетических ресурсов   за  2013 г.</t>
  </si>
  <si>
    <t>за  январь - декабрь  2013 года</t>
  </si>
  <si>
    <t xml:space="preserve">Перечень мероприятий комплекса мер по модернизации системы общего образования    за    январь - декабрь   2013 г. </t>
  </si>
  <si>
    <t>за      январь - декабрь    2013 г.</t>
  </si>
  <si>
    <t>на     01   января   2014 г.</t>
  </si>
  <si>
    <t>за          декабрь             2013 года</t>
  </si>
  <si>
    <t>за         январь - декабрь         2013 года</t>
  </si>
  <si>
    <t>исполнитель: М.А.Крылова</t>
  </si>
  <si>
    <t>тел.: (49242)   2-31-53</t>
  </si>
  <si>
    <t>Г.П.Гусева</t>
  </si>
  <si>
    <t>А.Д.Кустова</t>
  </si>
  <si>
    <t>исполнитель: Фарсобина А.Ю., Уварова Е.А.</t>
  </si>
  <si>
    <t>тел.: 2-23-25, 2-20-27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</si>
</sst>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%"/>
    <numFmt numFmtId="184" formatCode="[$-FC19]d\ mmmm\ yyyy\ &quot;г.&quot;"/>
  </numFmts>
  <fonts count="34">
    <font>
      <sz val="10"/>
      <name val="Arial"/>
      <family val="0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17" applyFont="1" applyFill="1" applyAlignment="1" applyProtection="1">
      <alignment vertical="top"/>
      <protection locked="0"/>
    </xf>
    <xf numFmtId="0" fontId="0" fillId="2" borderId="0" xfId="17" applyFill="1" applyAlignment="1" applyProtection="1">
      <alignment vertical="top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18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181" fontId="11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1" fontId="11" fillId="0" borderId="1" xfId="0" applyNumberFormat="1" applyFont="1" applyFill="1" applyBorder="1" applyAlignment="1" applyProtection="1">
      <alignment vertical="top" wrapText="1"/>
      <protection/>
    </xf>
    <xf numFmtId="0" fontId="12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181" fontId="11" fillId="2" borderId="1" xfId="0" applyNumberFormat="1" applyFont="1" applyFill="1" applyBorder="1" applyAlignment="1" applyProtection="1">
      <alignment vertical="top" wrapText="1"/>
      <protection locked="0"/>
    </xf>
    <xf numFmtId="181" fontId="1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 applyProtection="1">
      <alignment horizontal="center" vertical="top" wrapText="1"/>
      <protection hidden="1"/>
    </xf>
    <xf numFmtId="18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181" fontId="11" fillId="0" borderId="3" xfId="0" applyNumberFormat="1" applyFont="1" applyFill="1" applyBorder="1" applyAlignment="1" applyProtection="1">
      <alignment horizontal="center" vertical="top"/>
      <protection hidden="1"/>
    </xf>
    <xf numFmtId="181" fontId="11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center" vertical="top"/>
    </xf>
    <xf numFmtId="181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vertical="top"/>
      <protection locked="0"/>
    </xf>
    <xf numFmtId="0" fontId="0" fillId="2" borderId="0" xfId="17" applyFont="1" applyFill="1" applyAlignment="1" applyProtection="1">
      <alignment vertical="top"/>
      <protection locked="0"/>
    </xf>
    <xf numFmtId="0" fontId="0" fillId="0" borderId="0" xfId="0" applyFill="1" applyAlignment="1">
      <alignment horizontal="center" wrapText="1"/>
    </xf>
    <xf numFmtId="18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" xfId="0" applyFont="1" applyBorder="1" applyAlignment="1">
      <alignment vertical="top"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18" applyFont="1" applyBorder="1" applyAlignment="1">
      <alignment horizontal="center" vertical="top"/>
      <protection/>
    </xf>
    <xf numFmtId="181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8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top"/>
      <protection locked="0"/>
    </xf>
    <xf numFmtId="18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top" wrapText="1"/>
    </xf>
    <xf numFmtId="181" fontId="11" fillId="0" borderId="1" xfId="0" applyNumberFormat="1" applyFont="1" applyFill="1" applyBorder="1" applyAlignment="1" applyProtection="1">
      <alignment horizontal="center" vertical="center"/>
      <protection/>
    </xf>
    <xf numFmtId="1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hidden="1" locked="0"/>
    </xf>
    <xf numFmtId="0" fontId="30" fillId="0" borderId="0" xfId="0" applyFont="1" applyAlignment="1" applyProtection="1">
      <alignment horizontal="right" vertical="top"/>
      <protection hidden="1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 applyProtection="1">
      <alignment horizontal="center" vertical="center" textRotation="90" wrapText="1"/>
      <protection hidden="1"/>
    </xf>
    <xf numFmtId="2" fontId="31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Border="1" applyAlignment="1">
      <alignment vertical="top" wrapText="1"/>
    </xf>
    <xf numFmtId="0" fontId="30" fillId="0" borderId="0" xfId="0" applyFont="1" applyFill="1" applyAlignment="1" applyProtection="1">
      <alignment horizontal="right"/>
      <protection hidden="1"/>
    </xf>
    <xf numFmtId="0" fontId="30" fillId="0" borderId="1" xfId="0" applyFont="1" applyFill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16" fontId="30" fillId="0" borderId="1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 wrapText="1"/>
    </xf>
    <xf numFmtId="18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vertical="top"/>
      <protection hidden="1"/>
    </xf>
    <xf numFmtId="0" fontId="11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0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 applyProtection="1">
      <alignment horizontal="center" vertical="center" wrapText="1"/>
      <protection/>
    </xf>
    <xf numFmtId="181" fontId="14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horizontal="right" vertical="top"/>
      <protection hidden="1"/>
    </xf>
    <xf numFmtId="18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7" fillId="0" borderId="4" xfId="0" applyFont="1" applyBorder="1" applyAlignment="1" applyProtection="1">
      <alignment vertical="top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right"/>
      <protection hidden="1"/>
    </xf>
    <xf numFmtId="0" fontId="14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17" applyFont="1" applyFill="1" applyAlignment="1" applyProtection="1">
      <alignment vertical="top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hidden="1"/>
    </xf>
    <xf numFmtId="0" fontId="13" fillId="0" borderId="9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horizontal="center" vertical="top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170" fontId="12" fillId="0" borderId="0" xfId="15" applyFont="1" applyAlignment="1" applyProtection="1">
      <alignment horizontal="center" vertical="top"/>
      <protection locked="0"/>
    </xf>
    <xf numFmtId="0" fontId="20" fillId="0" borderId="4" xfId="0" applyFont="1" applyBorder="1" applyAlignment="1" applyProtection="1">
      <alignment horizontal="center" vertical="top"/>
      <protection locked="0"/>
    </xf>
    <xf numFmtId="181" fontId="11" fillId="0" borderId="1" xfId="19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top"/>
    </xf>
    <xf numFmtId="181" fontId="1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 wrapText="1"/>
      <protection hidden="1"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top" wrapText="1"/>
      <protection hidden="1" locked="0"/>
    </xf>
    <xf numFmtId="0" fontId="2" fillId="0" borderId="5" xfId="0" applyFont="1" applyBorder="1" applyAlignment="1" applyProtection="1">
      <alignment horizontal="center" vertical="top" wrapText="1"/>
      <protection hidden="1" locked="0"/>
    </xf>
    <xf numFmtId="0" fontId="2" fillId="0" borderId="8" xfId="0" applyFont="1" applyBorder="1" applyAlignment="1">
      <alignment horizontal="center" vertical="top"/>
    </xf>
    <xf numFmtId="181" fontId="11" fillId="0" borderId="2" xfId="0" applyNumberFormat="1" applyFont="1" applyFill="1" applyBorder="1" applyAlignment="1" applyProtection="1">
      <alignment horizontal="center" vertical="center"/>
      <protection/>
    </xf>
    <xf numFmtId="181" fontId="11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7" fillId="0" borderId="4" xfId="0" applyFont="1" applyBorder="1" applyAlignment="1" applyProtection="1">
      <alignment horizontal="center" vertical="top"/>
      <protection locked="0"/>
    </xf>
    <xf numFmtId="0" fontId="18" fillId="0" borderId="8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32" fillId="0" borderId="2" xfId="0" applyFont="1" applyBorder="1" applyAlignment="1" applyProtection="1">
      <alignment horizontal="left" vertical="top" wrapText="1"/>
      <protection locked="0"/>
    </xf>
    <xf numFmtId="0" fontId="3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24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25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</cellXfs>
  <cellStyles count="8">
    <cellStyle name="Normal" xfId="0"/>
    <cellStyle name="Currency" xfId="15"/>
    <cellStyle name="Currency [0]" xfId="16"/>
    <cellStyle name="Обычный_НУЛИ ФОРМУЛЫ Собинский район (нули,защита)" xfId="17"/>
    <cellStyle name="Обычный_ФОРМУЛЫ  г.Гусь-Хрустальный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7">
      <selection activeCell="H31" sqref="H31:I31"/>
    </sheetView>
  </sheetViews>
  <sheetFormatPr defaultColWidth="9.140625" defaultRowHeight="12.75"/>
  <cols>
    <col min="1" max="1" width="14.421875" style="7" customWidth="1"/>
    <col min="2" max="2" width="14.140625" style="7" customWidth="1"/>
    <col min="3" max="3" width="13.7109375" style="7" customWidth="1"/>
    <col min="4" max="5" width="13.00390625" style="7" customWidth="1"/>
    <col min="6" max="6" width="14.7109375" style="7" customWidth="1"/>
    <col min="7" max="7" width="25.7109375" style="7" customWidth="1"/>
    <col min="8" max="8" width="17.8515625" style="7" customWidth="1"/>
    <col min="9" max="9" width="15.140625" style="7" customWidth="1"/>
    <col min="10" max="11" width="16.7109375" style="7" customWidth="1"/>
    <col min="12" max="12" width="17.140625" style="7" customWidth="1"/>
    <col min="13" max="16384" width="9.140625" style="7" customWidth="1"/>
  </cols>
  <sheetData>
    <row r="1" ht="15">
      <c r="L1" s="155" t="s">
        <v>33</v>
      </c>
    </row>
    <row r="2" ht="15">
      <c r="L2" s="155" t="s">
        <v>28</v>
      </c>
    </row>
    <row r="3" ht="15">
      <c r="L3" s="155" t="s">
        <v>29</v>
      </c>
    </row>
    <row r="4" ht="15">
      <c r="L4" s="155" t="s">
        <v>131</v>
      </c>
    </row>
    <row r="6" spans="2:11" ht="18.75">
      <c r="B6" s="93"/>
      <c r="C6" s="93"/>
      <c r="D6" s="93"/>
      <c r="E6" s="190" t="s">
        <v>73</v>
      </c>
      <c r="F6" s="190"/>
      <c r="G6" s="190"/>
      <c r="H6" s="190"/>
      <c r="I6" s="190"/>
      <c r="J6" s="190"/>
      <c r="K6" s="93"/>
    </row>
    <row r="7" spans="2:11" ht="15">
      <c r="B7" s="25"/>
      <c r="C7" s="25"/>
      <c r="D7" s="25"/>
      <c r="E7" s="188" t="s">
        <v>182</v>
      </c>
      <c r="F7" s="188"/>
      <c r="G7" s="188"/>
      <c r="H7" s="188"/>
      <c r="I7" s="188"/>
      <c r="J7" s="188"/>
      <c r="K7" s="25"/>
    </row>
    <row r="8" spans="3:11" ht="12.75">
      <c r="C8" s="73"/>
      <c r="D8" s="73"/>
      <c r="E8" s="184" t="s">
        <v>116</v>
      </c>
      <c r="F8" s="184"/>
      <c r="G8" s="184"/>
      <c r="H8" s="184"/>
      <c r="I8" s="184"/>
      <c r="J8" s="184"/>
      <c r="K8" s="73"/>
    </row>
    <row r="9" spans="2:11" ht="15">
      <c r="B9" s="25"/>
      <c r="C9" s="25"/>
      <c r="D9" s="25"/>
      <c r="E9" s="185" t="s">
        <v>74</v>
      </c>
      <c r="F9" s="185"/>
      <c r="G9" s="185"/>
      <c r="H9" s="185"/>
      <c r="I9" s="185"/>
      <c r="J9" s="185"/>
      <c r="K9" s="25"/>
    </row>
    <row r="10" spans="2:11" ht="15">
      <c r="B10" s="25"/>
      <c r="C10" s="25"/>
      <c r="D10" s="25"/>
      <c r="E10" s="188" t="s">
        <v>183</v>
      </c>
      <c r="F10" s="188"/>
      <c r="G10" s="188"/>
      <c r="H10" s="188"/>
      <c r="I10" s="188"/>
      <c r="J10" s="188"/>
      <c r="K10" s="25"/>
    </row>
    <row r="11" spans="2:11" ht="12.75">
      <c r="B11" s="73"/>
      <c r="C11" s="73"/>
      <c r="D11" s="73"/>
      <c r="E11" s="191" t="s">
        <v>82</v>
      </c>
      <c r="F11" s="191"/>
      <c r="G11" s="191"/>
      <c r="H11" s="191"/>
      <c r="I11" s="191"/>
      <c r="J11" s="191"/>
      <c r="K11" s="73"/>
    </row>
    <row r="12" spans="2:11" ht="15">
      <c r="B12" s="25"/>
      <c r="C12" s="25"/>
      <c r="D12" s="25"/>
      <c r="E12" s="192" t="s">
        <v>75</v>
      </c>
      <c r="F12" s="192"/>
      <c r="G12" s="192"/>
      <c r="H12" s="192"/>
      <c r="I12" s="192"/>
      <c r="J12" s="192"/>
      <c r="K12" s="25"/>
    </row>
    <row r="13" spans="2:11" ht="15">
      <c r="B13" s="25"/>
      <c r="C13" s="25"/>
      <c r="D13" s="25"/>
      <c r="E13" s="193" t="s">
        <v>225</v>
      </c>
      <c r="F13" s="193"/>
      <c r="G13" s="193"/>
      <c r="H13" s="193"/>
      <c r="I13" s="193"/>
      <c r="J13" s="193"/>
      <c r="K13" s="25"/>
    </row>
    <row r="14" spans="2:11" ht="15">
      <c r="B14" s="25"/>
      <c r="C14" s="25"/>
      <c r="D14" s="25"/>
      <c r="E14" s="189" t="s">
        <v>184</v>
      </c>
      <c r="F14" s="189"/>
      <c r="G14" s="189"/>
      <c r="H14" s="189"/>
      <c r="I14" s="189"/>
      <c r="J14" s="189"/>
      <c r="K14" s="25"/>
    </row>
    <row r="15" spans="2:11" ht="12.75">
      <c r="B15" s="73"/>
      <c r="D15" s="73"/>
      <c r="E15" s="184" t="s">
        <v>82</v>
      </c>
      <c r="F15" s="184"/>
      <c r="G15" s="184"/>
      <c r="H15" s="184"/>
      <c r="I15" s="184"/>
      <c r="J15" s="184"/>
      <c r="K15" s="73"/>
    </row>
    <row r="16" spans="2:11" ht="15">
      <c r="B16" s="25"/>
      <c r="C16" s="25"/>
      <c r="D16" s="25"/>
      <c r="E16" s="185" t="s">
        <v>76</v>
      </c>
      <c r="F16" s="185"/>
      <c r="G16" s="185"/>
      <c r="H16" s="185"/>
      <c r="I16" s="185"/>
      <c r="J16" s="185"/>
      <c r="K16" s="25"/>
    </row>
    <row r="17" spans="1:11" ht="17.25" customHeight="1">
      <c r="A17" s="26"/>
      <c r="E17" s="157" t="s">
        <v>117</v>
      </c>
      <c r="F17" s="111"/>
      <c r="G17" s="158"/>
      <c r="H17" s="159" t="s">
        <v>185</v>
      </c>
      <c r="I17" s="158"/>
      <c r="J17" s="158"/>
      <c r="K17" s="92"/>
    </row>
    <row r="18" spans="2:11" ht="12.75">
      <c r="B18" s="73"/>
      <c r="C18" s="73"/>
      <c r="D18" s="73"/>
      <c r="E18" s="186" t="s">
        <v>82</v>
      </c>
      <c r="F18" s="186"/>
      <c r="G18" s="186"/>
      <c r="H18" s="186"/>
      <c r="I18" s="186"/>
      <c r="J18" s="186"/>
      <c r="K18" s="73"/>
    </row>
    <row r="19" spans="2:11" ht="15">
      <c r="B19" s="116"/>
      <c r="C19" s="116"/>
      <c r="D19" s="116"/>
      <c r="E19" s="188" t="s">
        <v>83</v>
      </c>
      <c r="F19" s="188"/>
      <c r="G19" s="188"/>
      <c r="H19" s="188"/>
      <c r="I19" s="188"/>
      <c r="J19" s="188"/>
      <c r="K19" s="116"/>
    </row>
    <row r="20" spans="1:12" ht="27" customHeight="1">
      <c r="A20" s="206" t="s">
        <v>0</v>
      </c>
      <c r="B20" s="206" t="s">
        <v>96</v>
      </c>
      <c r="C20" s="206"/>
      <c r="D20" s="206"/>
      <c r="E20" s="206"/>
      <c r="F20" s="206" t="s">
        <v>84</v>
      </c>
      <c r="G20" s="181" t="s">
        <v>85</v>
      </c>
      <c r="H20" s="182"/>
      <c r="I20" s="182"/>
      <c r="J20" s="183"/>
      <c r="K20" s="206" t="s">
        <v>124</v>
      </c>
      <c r="L20" s="206" t="s">
        <v>125</v>
      </c>
    </row>
    <row r="21" spans="1:12" s="24" customFormat="1" ht="63.75" customHeight="1">
      <c r="A21" s="206"/>
      <c r="B21" s="57" t="s">
        <v>134</v>
      </c>
      <c r="C21" s="83" t="s">
        <v>97</v>
      </c>
      <c r="D21" s="83" t="s">
        <v>98</v>
      </c>
      <c r="E21" s="125" t="s">
        <v>122</v>
      </c>
      <c r="F21" s="206"/>
      <c r="G21" s="57" t="s">
        <v>123</v>
      </c>
      <c r="H21" s="83" t="s">
        <v>97</v>
      </c>
      <c r="I21" s="83" t="s">
        <v>98</v>
      </c>
      <c r="J21" s="83" t="s">
        <v>122</v>
      </c>
      <c r="K21" s="206"/>
      <c r="L21" s="206"/>
    </row>
    <row r="22" spans="1:12" s="56" customFormat="1" ht="12.75">
      <c r="A22" s="53">
        <v>1</v>
      </c>
      <c r="B22" s="54">
        <v>2</v>
      </c>
      <c r="C22" s="54">
        <v>3</v>
      </c>
      <c r="D22" s="54">
        <v>4</v>
      </c>
      <c r="E22" s="124">
        <v>5</v>
      </c>
      <c r="F22" s="54">
        <v>6</v>
      </c>
      <c r="G22" s="124">
        <v>7</v>
      </c>
      <c r="H22" s="54">
        <v>8</v>
      </c>
      <c r="I22" s="124">
        <v>9</v>
      </c>
      <c r="J22" s="54">
        <v>10</v>
      </c>
      <c r="K22" s="55">
        <v>11</v>
      </c>
      <c r="L22" s="124">
        <v>12</v>
      </c>
    </row>
    <row r="23" spans="1:12" s="58" customFormat="1" ht="44.25" customHeight="1">
      <c r="A23" s="148" t="s">
        <v>185</v>
      </c>
      <c r="B23" s="112">
        <f>C23+D23+E23</f>
        <v>18967.000000000004</v>
      </c>
      <c r="C23" s="112">
        <f>'форма 2'!X127</f>
        <v>16637.000000000004</v>
      </c>
      <c r="D23" s="112">
        <f>'форма 2'!X128</f>
        <v>2330</v>
      </c>
      <c r="E23" s="156">
        <v>0</v>
      </c>
      <c r="F23" s="99">
        <v>16637</v>
      </c>
      <c r="G23" s="112">
        <f>H23+I23+J23</f>
        <v>18967.000000000004</v>
      </c>
      <c r="H23" s="112">
        <f>'форма 2'!X129</f>
        <v>16637.000000000004</v>
      </c>
      <c r="I23" s="112">
        <f>'форма 2'!X130</f>
        <v>2330</v>
      </c>
      <c r="J23" s="99">
        <v>0</v>
      </c>
      <c r="K23" s="112">
        <f>C23-H23</f>
        <v>0</v>
      </c>
      <c r="L23" s="112">
        <f>D23-I23</f>
        <v>0</v>
      </c>
    </row>
    <row r="24" spans="1:11" ht="12.75">
      <c r="A24" s="50"/>
      <c r="B24" s="51"/>
      <c r="D24" s="51"/>
      <c r="E24" s="51"/>
      <c r="F24" s="51"/>
      <c r="G24" s="52"/>
      <c r="I24" s="51"/>
      <c r="J24" s="51"/>
      <c r="K24" s="51"/>
    </row>
    <row r="25" spans="2:11" ht="15">
      <c r="B25" s="25"/>
      <c r="C25" s="25"/>
      <c r="D25" s="25"/>
      <c r="E25" s="25"/>
      <c r="F25" s="25" t="s">
        <v>77</v>
      </c>
      <c r="G25" s="25"/>
      <c r="H25" s="25"/>
      <c r="I25" s="25"/>
      <c r="J25" s="25"/>
      <c r="K25" s="25"/>
    </row>
    <row r="26" spans="2:11" ht="15">
      <c r="B26" s="25"/>
      <c r="C26" s="25"/>
      <c r="D26" s="25"/>
      <c r="F26" s="116" t="s">
        <v>181</v>
      </c>
      <c r="G26" s="116"/>
      <c r="H26" s="150" t="s">
        <v>185</v>
      </c>
      <c r="I26" s="116"/>
      <c r="J26" s="116"/>
      <c r="K26" s="25"/>
    </row>
    <row r="27" spans="2:11" ht="15" customHeight="1">
      <c r="B27" s="73"/>
      <c r="C27" s="73"/>
      <c r="D27" s="73"/>
      <c r="E27" s="73"/>
      <c r="F27" s="73"/>
      <c r="H27" s="73" t="s">
        <v>82</v>
      </c>
      <c r="I27" s="73"/>
      <c r="J27" s="73"/>
      <c r="K27" s="73"/>
    </row>
    <row r="28" spans="2:11" ht="15">
      <c r="B28" s="25"/>
      <c r="C28" s="25"/>
      <c r="D28" s="25"/>
      <c r="E28" s="25"/>
      <c r="F28" s="187" t="s">
        <v>83</v>
      </c>
      <c r="G28" s="187"/>
      <c r="H28" s="187"/>
      <c r="I28" s="187"/>
      <c r="J28" s="187"/>
      <c r="K28" s="187"/>
    </row>
    <row r="29" spans="1:12" ht="128.25" customHeight="1">
      <c r="A29" s="121" t="s">
        <v>0</v>
      </c>
      <c r="B29" s="197" t="s">
        <v>126</v>
      </c>
      <c r="C29" s="197"/>
      <c r="D29" s="201" t="s">
        <v>127</v>
      </c>
      <c r="E29" s="202"/>
      <c r="F29" s="122" t="s">
        <v>128</v>
      </c>
      <c r="G29" s="121" t="s">
        <v>129</v>
      </c>
      <c r="H29" s="198" t="s">
        <v>130</v>
      </c>
      <c r="I29" s="198"/>
      <c r="J29" s="175" t="s">
        <v>78</v>
      </c>
      <c r="K29" s="176"/>
      <c r="L29" s="121" t="s">
        <v>79</v>
      </c>
    </row>
    <row r="30" spans="1:12" s="49" customFormat="1" ht="12.75">
      <c r="A30" s="59">
        <v>1</v>
      </c>
      <c r="B30" s="195">
        <v>2</v>
      </c>
      <c r="C30" s="195"/>
      <c r="D30" s="199">
        <v>3</v>
      </c>
      <c r="E30" s="203"/>
      <c r="F30" s="59">
        <v>4</v>
      </c>
      <c r="G30" s="60">
        <v>5</v>
      </c>
      <c r="H30" s="199">
        <v>6</v>
      </c>
      <c r="I30" s="200"/>
      <c r="J30" s="199">
        <v>7</v>
      </c>
      <c r="K30" s="200"/>
      <c r="L30" s="59">
        <v>8</v>
      </c>
    </row>
    <row r="31" spans="1:12" s="56" customFormat="1" ht="42" customHeight="1">
      <c r="A31" s="148" t="s">
        <v>185</v>
      </c>
      <c r="B31" s="194">
        <f>'ф.№5 за 1,2,3,4 кварталы'!W18/20.235*100</f>
        <v>104.39145790310475</v>
      </c>
      <c r="C31" s="194"/>
      <c r="D31" s="204">
        <f>'форма 4'!W14/'форма 4'!W13*100</f>
        <v>77.83251231527095</v>
      </c>
      <c r="E31" s="205"/>
      <c r="F31" s="114">
        <f>'форма 4'!W14/'форма 4'!W12*100</f>
        <v>36.47556752597153</v>
      </c>
      <c r="G31" s="114">
        <f>'форма 4'!W21/'форма 4'!W19*100</f>
        <v>49.8567335243553</v>
      </c>
      <c r="H31" s="196">
        <f>('форма 4'!W23+'форма 4'!W26)/('форма 4'!W19+'форма 4'!W25)*100</f>
        <v>82.87841191066998</v>
      </c>
      <c r="I31" s="196"/>
      <c r="J31" s="204">
        <f>'форма 4'!W27/19*100</f>
        <v>10.526315789473683</v>
      </c>
      <c r="K31" s="205"/>
      <c r="L31" s="61" t="s">
        <v>95</v>
      </c>
    </row>
    <row r="32" spans="1:11" ht="15">
      <c r="A32" s="9"/>
      <c r="B32" s="25"/>
      <c r="C32" s="25"/>
      <c r="D32" s="25"/>
      <c r="E32" s="25"/>
      <c r="F32" s="25"/>
      <c r="G32" s="25"/>
      <c r="H32" s="25"/>
      <c r="I32" s="27"/>
      <c r="J32" s="27"/>
      <c r="K32" s="27"/>
    </row>
    <row r="33" spans="1:11" ht="15">
      <c r="A33" s="100" t="s">
        <v>88</v>
      </c>
      <c r="B33" s="100"/>
      <c r="C33" s="101"/>
      <c r="D33" s="101"/>
      <c r="E33" s="101"/>
      <c r="F33" s="101"/>
      <c r="G33" s="101"/>
      <c r="H33" s="101"/>
      <c r="I33" s="101"/>
      <c r="J33" s="27"/>
      <c r="K33" s="27"/>
    </row>
    <row r="34" spans="1:11" ht="15">
      <c r="A34" s="100" t="s">
        <v>93</v>
      </c>
      <c r="B34" s="100"/>
      <c r="C34" s="102"/>
      <c r="D34" s="102"/>
      <c r="E34" s="102"/>
      <c r="F34" s="45"/>
      <c r="G34" s="45" t="s">
        <v>233</v>
      </c>
      <c r="H34" s="45"/>
      <c r="I34" s="101"/>
      <c r="J34" s="27"/>
      <c r="K34" s="27"/>
    </row>
    <row r="35" spans="1:11" ht="15">
      <c r="A35" s="100" t="s">
        <v>89</v>
      </c>
      <c r="B35" s="100"/>
      <c r="C35" s="103" t="s">
        <v>86</v>
      </c>
      <c r="D35" s="103"/>
      <c r="E35" s="100"/>
      <c r="F35" s="100"/>
      <c r="G35" s="100" t="s">
        <v>80</v>
      </c>
      <c r="H35" s="100"/>
      <c r="I35" s="104"/>
      <c r="J35" s="27"/>
      <c r="K35" s="27"/>
    </row>
    <row r="36" spans="1:11" ht="15">
      <c r="A36" s="100" t="s">
        <v>94</v>
      </c>
      <c r="B36" s="100"/>
      <c r="C36" s="100"/>
      <c r="D36" s="100"/>
      <c r="E36" s="100"/>
      <c r="F36" s="100"/>
      <c r="G36" s="100"/>
      <c r="H36" s="100"/>
      <c r="I36" s="104"/>
      <c r="J36" s="27"/>
      <c r="K36" s="27"/>
    </row>
    <row r="37" spans="1:11" ht="15">
      <c r="A37" s="100"/>
      <c r="B37" s="100"/>
      <c r="C37" s="100"/>
      <c r="D37" s="100"/>
      <c r="E37" s="101"/>
      <c r="F37" s="101"/>
      <c r="G37" s="101"/>
      <c r="H37" s="101"/>
      <c r="I37" s="101"/>
      <c r="J37" s="27"/>
      <c r="K37" s="27"/>
    </row>
    <row r="38" spans="1:11" ht="15">
      <c r="A38" s="100" t="s">
        <v>81</v>
      </c>
      <c r="B38" s="100"/>
      <c r="C38" s="102"/>
      <c r="D38" s="102"/>
      <c r="E38" s="102"/>
      <c r="F38" s="43"/>
      <c r="G38" s="43" t="s">
        <v>234</v>
      </c>
      <c r="H38" s="44"/>
      <c r="I38" s="101"/>
      <c r="J38" s="27"/>
      <c r="K38" s="27"/>
    </row>
    <row r="39" spans="1:11" ht="15">
      <c r="A39" s="104"/>
      <c r="B39" s="104"/>
      <c r="C39" s="105" t="s">
        <v>86</v>
      </c>
      <c r="D39" s="105"/>
      <c r="E39" s="104"/>
      <c r="F39" s="100"/>
      <c r="G39" s="100" t="s">
        <v>80</v>
      </c>
      <c r="H39" s="100"/>
      <c r="I39" s="104"/>
      <c r="J39" s="27"/>
      <c r="K39" s="27"/>
    </row>
    <row r="40" spans="1:11" ht="12.75">
      <c r="A40" s="104"/>
      <c r="B40" s="104" t="s">
        <v>87</v>
      </c>
      <c r="C40" s="104"/>
      <c r="D40" s="104"/>
      <c r="E40" s="104"/>
      <c r="F40" s="104"/>
      <c r="G40" s="104"/>
      <c r="H40" s="104"/>
      <c r="I40" s="104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</sheetData>
  <sheetProtection password="B968" sheet="1" objects="1" scenarios="1"/>
  <mergeCells count="32">
    <mergeCell ref="J29:K29"/>
    <mergeCell ref="J30:K30"/>
    <mergeCell ref="J31:K31"/>
    <mergeCell ref="L20:L21"/>
    <mergeCell ref="K20:K21"/>
    <mergeCell ref="A20:A21"/>
    <mergeCell ref="B20:E20"/>
    <mergeCell ref="F20:F21"/>
    <mergeCell ref="G20:J20"/>
    <mergeCell ref="B31:C31"/>
    <mergeCell ref="B30:C30"/>
    <mergeCell ref="H31:I31"/>
    <mergeCell ref="B29:C29"/>
    <mergeCell ref="H29:I29"/>
    <mergeCell ref="H30:I30"/>
    <mergeCell ref="D29:E29"/>
    <mergeCell ref="D30:E30"/>
    <mergeCell ref="D31:E31"/>
    <mergeCell ref="E8:J8"/>
    <mergeCell ref="E14:J14"/>
    <mergeCell ref="E6:J6"/>
    <mergeCell ref="E7:J7"/>
    <mergeCell ref="E11:J11"/>
    <mergeCell ref="E10:J10"/>
    <mergeCell ref="E12:J12"/>
    <mergeCell ref="E13:J13"/>
    <mergeCell ref="E9:J9"/>
    <mergeCell ref="E15:J15"/>
    <mergeCell ref="E16:J16"/>
    <mergeCell ref="E18:J18"/>
    <mergeCell ref="F28:K28"/>
    <mergeCell ref="E19:J19"/>
  </mergeCells>
  <printOptions/>
  <pageMargins left="0.75" right="0.3" top="0.25" bottom="0.28" header="0.18" footer="0.22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="75" zoomScaleNormal="75" zoomScaleSheetLayoutView="50" workbookViewId="0" topLeftCell="A7">
      <pane xSplit="4" ySplit="6" topLeftCell="E116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B133" sqref="B133:B134"/>
    </sheetView>
  </sheetViews>
  <sheetFormatPr defaultColWidth="9.140625" defaultRowHeight="12.75"/>
  <cols>
    <col min="1" max="1" width="5.28125" style="11" customWidth="1"/>
    <col min="2" max="2" width="14.57421875" style="13" customWidth="1"/>
    <col min="3" max="3" width="13.00390625" style="12" customWidth="1"/>
    <col min="4" max="4" width="12.28125" style="12" customWidth="1"/>
    <col min="5" max="5" width="15.7109375" style="14" customWidth="1"/>
    <col min="6" max="6" width="12.7109375" style="12" customWidth="1"/>
    <col min="7" max="7" width="13.140625" style="12" customWidth="1"/>
    <col min="8" max="8" width="12.8515625" style="12" customWidth="1"/>
    <col min="9" max="9" width="14.140625" style="12" customWidth="1"/>
    <col min="10" max="10" width="13.421875" style="12" customWidth="1"/>
    <col min="11" max="11" width="13.140625" style="12" customWidth="1"/>
    <col min="12" max="12" width="12.8515625" style="12" customWidth="1"/>
    <col min="13" max="13" width="12.57421875" style="12" customWidth="1"/>
    <col min="14" max="14" width="14.7109375" style="14" customWidth="1"/>
    <col min="15" max="15" width="15.421875" style="14" customWidth="1"/>
    <col min="16" max="16" width="27.421875" style="14" customWidth="1"/>
    <col min="17" max="17" width="17.28125" style="14" customWidth="1"/>
    <col min="18" max="18" width="19.00390625" style="14" customWidth="1"/>
    <col min="19" max="19" width="14.421875" style="14" customWidth="1"/>
    <col min="20" max="20" width="15.57421875" style="14" customWidth="1"/>
    <col min="21" max="21" width="15.00390625" style="14" customWidth="1"/>
    <col min="22" max="22" width="14.57421875" style="14" customWidth="1"/>
    <col min="23" max="23" width="13.28125" style="14" customWidth="1"/>
    <col min="24" max="24" width="14.57421875" style="14" customWidth="1"/>
    <col min="25" max="16384" width="5.7109375" style="12" customWidth="1"/>
  </cols>
  <sheetData>
    <row r="1" spans="15:24" ht="15.75">
      <c r="O1" s="123" t="s">
        <v>27</v>
      </c>
      <c r="X1" s="123" t="s">
        <v>27</v>
      </c>
    </row>
    <row r="2" spans="15:24" ht="15.75">
      <c r="O2" s="123" t="s">
        <v>28</v>
      </c>
      <c r="X2" s="123" t="s">
        <v>28</v>
      </c>
    </row>
    <row r="3" spans="15:24" ht="15.75">
      <c r="O3" s="123" t="s">
        <v>29</v>
      </c>
      <c r="X3" s="123" t="s">
        <v>29</v>
      </c>
    </row>
    <row r="4" spans="15:24" ht="15.75">
      <c r="O4" s="123" t="s">
        <v>131</v>
      </c>
      <c r="X4" s="123" t="s">
        <v>131</v>
      </c>
    </row>
    <row r="6" spans="1:24" ht="18.75" customHeight="1">
      <c r="A6" s="16"/>
      <c r="C6" s="17"/>
      <c r="E6" s="212" t="s">
        <v>30</v>
      </c>
      <c r="F6" s="212"/>
      <c r="G6" s="212"/>
      <c r="H6" s="212"/>
      <c r="I6" s="212"/>
      <c r="J6" s="212"/>
      <c r="K6" s="212"/>
      <c r="L6" s="48"/>
      <c r="M6" s="48"/>
      <c r="N6" s="10"/>
      <c r="O6" s="10"/>
      <c r="Q6" s="48"/>
      <c r="R6" s="17"/>
      <c r="S6" s="10"/>
      <c r="T6" s="10"/>
      <c r="U6" s="10"/>
      <c r="V6" s="10"/>
      <c r="W6" s="10"/>
      <c r="X6" s="10"/>
    </row>
    <row r="7" spans="1:24" s="22" customFormat="1" ht="33.75" customHeight="1">
      <c r="A7" s="16"/>
      <c r="B7" s="13"/>
      <c r="D7" s="146"/>
      <c r="E7" s="216" t="s">
        <v>226</v>
      </c>
      <c r="F7" s="216"/>
      <c r="G7" s="216"/>
      <c r="H7" s="216"/>
      <c r="I7" s="216"/>
      <c r="J7" s="216"/>
      <c r="K7" s="216"/>
      <c r="L7" s="146"/>
      <c r="M7" s="146"/>
      <c r="N7" s="146"/>
      <c r="O7" s="19"/>
      <c r="Q7" s="62"/>
      <c r="R7" s="19"/>
      <c r="S7" s="19"/>
      <c r="T7" s="19"/>
      <c r="U7" s="19"/>
      <c r="V7" s="19"/>
      <c r="W7" s="19"/>
      <c r="X7" s="19"/>
    </row>
    <row r="8" spans="1:24" ht="18" customHeight="1">
      <c r="A8" s="18"/>
      <c r="C8" s="38"/>
      <c r="E8" s="213" t="s">
        <v>185</v>
      </c>
      <c r="F8" s="213"/>
      <c r="G8" s="213"/>
      <c r="H8" s="213"/>
      <c r="I8" s="213"/>
      <c r="J8" s="213"/>
      <c r="K8" s="213"/>
      <c r="L8" s="91"/>
      <c r="M8" s="64"/>
      <c r="N8" s="69"/>
      <c r="O8" s="69"/>
      <c r="R8" s="40"/>
      <c r="S8" s="72"/>
      <c r="T8" s="72"/>
      <c r="U8" s="72"/>
      <c r="V8" s="72"/>
      <c r="W8" s="72"/>
      <c r="X8" s="72"/>
    </row>
    <row r="9" spans="1:24" ht="17.25" customHeight="1">
      <c r="A9" s="18"/>
      <c r="C9" s="106"/>
      <c r="E9" s="214" t="s">
        <v>66</v>
      </c>
      <c r="F9" s="214"/>
      <c r="G9" s="214"/>
      <c r="H9" s="214"/>
      <c r="I9" s="214"/>
      <c r="J9" s="214"/>
      <c r="K9" s="214"/>
      <c r="L9" s="106"/>
      <c r="M9" s="84"/>
      <c r="N9" s="84"/>
      <c r="O9" s="84"/>
      <c r="R9" s="41"/>
      <c r="S9" s="72"/>
      <c r="T9" s="72"/>
      <c r="U9" s="72"/>
      <c r="V9" s="72"/>
      <c r="W9" s="72"/>
      <c r="X9" s="72"/>
    </row>
    <row r="10" spans="1:24" s="110" customFormat="1" ht="24" customHeight="1">
      <c r="A10" s="107"/>
      <c r="B10" s="107"/>
      <c r="C10" s="217"/>
      <c r="D10" s="218"/>
      <c r="E10" s="108">
        <v>1</v>
      </c>
      <c r="F10" s="108" t="s">
        <v>4</v>
      </c>
      <c r="G10" s="108" t="s">
        <v>5</v>
      </c>
      <c r="H10" s="108" t="s">
        <v>7</v>
      </c>
      <c r="I10" s="108" t="s">
        <v>9</v>
      </c>
      <c r="J10" s="108" t="s">
        <v>11</v>
      </c>
      <c r="K10" s="108" t="s">
        <v>13</v>
      </c>
      <c r="L10" s="109" t="s">
        <v>101</v>
      </c>
      <c r="M10" s="109" t="s">
        <v>102</v>
      </c>
      <c r="N10" s="108">
        <v>2</v>
      </c>
      <c r="O10" s="108">
        <v>3</v>
      </c>
      <c r="P10" s="108">
        <v>4</v>
      </c>
      <c r="Q10" s="108">
        <v>5</v>
      </c>
      <c r="R10" s="108">
        <v>6</v>
      </c>
      <c r="S10" s="108" t="s">
        <v>16</v>
      </c>
      <c r="T10" s="108" t="s">
        <v>17</v>
      </c>
      <c r="U10" s="108">
        <v>7</v>
      </c>
      <c r="V10" s="108">
        <v>8</v>
      </c>
      <c r="W10" s="108">
        <v>9</v>
      </c>
      <c r="X10" s="108">
        <v>10</v>
      </c>
    </row>
    <row r="11" spans="1:24" s="65" customFormat="1" ht="134.25">
      <c r="A11" s="215" t="s">
        <v>67</v>
      </c>
      <c r="B11" s="215" t="s">
        <v>132</v>
      </c>
      <c r="C11" s="215" t="s">
        <v>68</v>
      </c>
      <c r="D11" s="215"/>
      <c r="E11" s="63" t="s">
        <v>99</v>
      </c>
      <c r="F11" s="21" t="s">
        <v>69</v>
      </c>
      <c r="G11" s="21" t="s">
        <v>6</v>
      </c>
      <c r="H11" s="21" t="s">
        <v>8</v>
      </c>
      <c r="I11" s="63" t="s">
        <v>100</v>
      </c>
      <c r="J11" s="126" t="s">
        <v>14</v>
      </c>
      <c r="K11" s="127" t="s">
        <v>10</v>
      </c>
      <c r="L11" s="126" t="s">
        <v>12</v>
      </c>
      <c r="M11" s="126" t="s">
        <v>103</v>
      </c>
      <c r="N11" s="66" t="s">
        <v>104</v>
      </c>
      <c r="O11" s="20" t="s">
        <v>15</v>
      </c>
      <c r="P11" s="20" t="s">
        <v>105</v>
      </c>
      <c r="Q11" s="71" t="s">
        <v>133</v>
      </c>
      <c r="R11" s="20" t="s">
        <v>106</v>
      </c>
      <c r="S11" s="66" t="s">
        <v>107</v>
      </c>
      <c r="T11" s="20" t="s">
        <v>18</v>
      </c>
      <c r="U11" s="20" t="s">
        <v>19</v>
      </c>
      <c r="V11" s="20" t="s">
        <v>108</v>
      </c>
      <c r="W11" s="20" t="s">
        <v>109</v>
      </c>
      <c r="X11" s="20" t="s">
        <v>70</v>
      </c>
    </row>
    <row r="12" spans="1:24" s="22" customFormat="1" ht="12.75" customHeight="1">
      <c r="A12" s="215"/>
      <c r="B12" s="215"/>
      <c r="C12" s="215"/>
      <c r="D12" s="215"/>
      <c r="E12" s="5" t="s">
        <v>3</v>
      </c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  <c r="P12" s="5" t="s">
        <v>3</v>
      </c>
      <c r="Q12" s="5" t="s">
        <v>3</v>
      </c>
      <c r="R12" s="5" t="s">
        <v>3</v>
      </c>
      <c r="S12" s="5" t="s">
        <v>3</v>
      </c>
      <c r="T12" s="5" t="s">
        <v>3</v>
      </c>
      <c r="U12" s="5" t="s">
        <v>3</v>
      </c>
      <c r="V12" s="5" t="s">
        <v>3</v>
      </c>
      <c r="W12" s="5" t="s">
        <v>3</v>
      </c>
      <c r="X12" s="5" t="s">
        <v>3</v>
      </c>
    </row>
    <row r="13" spans="1:24" ht="25.5" customHeight="1">
      <c r="A13" s="177">
        <v>1</v>
      </c>
      <c r="B13" s="210" t="s">
        <v>205</v>
      </c>
      <c r="C13" s="209" t="s">
        <v>20</v>
      </c>
      <c r="D13" s="23" t="s">
        <v>110</v>
      </c>
      <c r="E13" s="68">
        <f aca="true" t="shared" si="0" ref="E13:E18">F13+G13+H13+I13+J13+K13+L13+M13</f>
        <v>156.9</v>
      </c>
      <c r="F13" s="46">
        <v>23.5</v>
      </c>
      <c r="G13" s="46">
        <v>0</v>
      </c>
      <c r="H13" s="46">
        <v>0</v>
      </c>
      <c r="I13" s="46">
        <v>0</v>
      </c>
      <c r="J13" s="46">
        <v>130.5</v>
      </c>
      <c r="K13" s="46">
        <v>2.9</v>
      </c>
      <c r="L13" s="46">
        <v>0</v>
      </c>
      <c r="M13" s="46">
        <v>0</v>
      </c>
      <c r="N13" s="70">
        <v>0</v>
      </c>
      <c r="O13" s="70">
        <v>59.4</v>
      </c>
      <c r="P13" s="70">
        <v>106.8</v>
      </c>
      <c r="Q13" s="70">
        <v>4.8</v>
      </c>
      <c r="R13" s="39">
        <f aca="true" t="shared" si="1" ref="R13:R18">S13+T13</f>
        <v>0</v>
      </c>
      <c r="S13" s="47">
        <v>0</v>
      </c>
      <c r="T13" s="47">
        <v>0</v>
      </c>
      <c r="U13" s="47">
        <v>344.9</v>
      </c>
      <c r="V13" s="47">
        <v>0</v>
      </c>
      <c r="W13" s="47">
        <v>0</v>
      </c>
      <c r="X13" s="68">
        <f aca="true" t="shared" si="2" ref="X13:X18">E13+N13+O13+P13+Q13+R13+U13+V13+W13</f>
        <v>672.8</v>
      </c>
    </row>
    <row r="14" spans="1:24" ht="25.5">
      <c r="A14" s="178"/>
      <c r="B14" s="211"/>
      <c r="C14" s="209"/>
      <c r="D14" s="23" t="s">
        <v>23</v>
      </c>
      <c r="E14" s="68">
        <f t="shared" si="0"/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70">
        <v>0</v>
      </c>
      <c r="O14" s="70">
        <v>0</v>
      </c>
      <c r="P14" s="70">
        <v>0</v>
      </c>
      <c r="Q14" s="70">
        <v>0</v>
      </c>
      <c r="R14" s="39">
        <f t="shared" si="1"/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68">
        <f t="shared" si="2"/>
        <v>0</v>
      </c>
    </row>
    <row r="15" spans="1:24" ht="25.5">
      <c r="A15" s="178"/>
      <c r="B15" s="211"/>
      <c r="C15" s="209" t="s">
        <v>21</v>
      </c>
      <c r="D15" s="23" t="s">
        <v>110</v>
      </c>
      <c r="E15" s="68">
        <f t="shared" si="0"/>
        <v>156.9</v>
      </c>
      <c r="F15" s="46">
        <v>23.5</v>
      </c>
      <c r="G15" s="46">
        <v>0</v>
      </c>
      <c r="H15" s="46">
        <v>0</v>
      </c>
      <c r="I15" s="46">
        <v>0</v>
      </c>
      <c r="J15" s="46">
        <v>130.5</v>
      </c>
      <c r="K15" s="46">
        <v>2.9</v>
      </c>
      <c r="L15" s="46">
        <v>0</v>
      </c>
      <c r="M15" s="46">
        <v>0</v>
      </c>
      <c r="N15" s="70">
        <v>0</v>
      </c>
      <c r="O15" s="70">
        <v>59.4</v>
      </c>
      <c r="P15" s="70">
        <v>106.8</v>
      </c>
      <c r="Q15" s="70">
        <v>4.8</v>
      </c>
      <c r="R15" s="39">
        <f t="shared" si="1"/>
        <v>0</v>
      </c>
      <c r="S15" s="47">
        <v>0</v>
      </c>
      <c r="T15" s="47">
        <v>0</v>
      </c>
      <c r="U15" s="47">
        <v>344.9</v>
      </c>
      <c r="V15" s="47">
        <v>0</v>
      </c>
      <c r="W15" s="47">
        <v>0</v>
      </c>
      <c r="X15" s="68">
        <f t="shared" si="2"/>
        <v>672.8</v>
      </c>
    </row>
    <row r="16" spans="1:24" ht="25.5">
      <c r="A16" s="178"/>
      <c r="B16" s="211"/>
      <c r="C16" s="209"/>
      <c r="D16" s="23" t="s">
        <v>23</v>
      </c>
      <c r="E16" s="68">
        <f t="shared" si="0"/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70">
        <v>0</v>
      </c>
      <c r="O16" s="70">
        <v>0</v>
      </c>
      <c r="P16" s="70">
        <v>0</v>
      </c>
      <c r="Q16" s="70">
        <v>0</v>
      </c>
      <c r="R16" s="39">
        <f t="shared" si="1"/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68">
        <f t="shared" si="2"/>
        <v>0</v>
      </c>
    </row>
    <row r="17" spans="1:24" ht="25.5">
      <c r="A17" s="178"/>
      <c r="B17" s="211"/>
      <c r="C17" s="209" t="s">
        <v>22</v>
      </c>
      <c r="D17" s="23" t="s">
        <v>110</v>
      </c>
      <c r="E17" s="68">
        <f t="shared" si="0"/>
        <v>0</v>
      </c>
      <c r="F17" s="42">
        <f>F13-F15</f>
        <v>0</v>
      </c>
      <c r="G17" s="42">
        <f aca="true" t="shared" si="3" ref="G17:M18">G13-G15</f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  <c r="M17" s="42">
        <f t="shared" si="3"/>
        <v>0</v>
      </c>
      <c r="N17" s="39">
        <f aca="true" t="shared" si="4" ref="N17:Q18">N13-N15</f>
        <v>0</v>
      </c>
      <c r="O17" s="39">
        <f t="shared" si="4"/>
        <v>0</v>
      </c>
      <c r="P17" s="39">
        <f t="shared" si="4"/>
        <v>0</v>
      </c>
      <c r="Q17" s="39">
        <f t="shared" si="4"/>
        <v>0</v>
      </c>
      <c r="R17" s="39">
        <f t="shared" si="1"/>
        <v>0</v>
      </c>
      <c r="S17" s="39">
        <f aca="true" t="shared" si="5" ref="S17:W18">S13-S15</f>
        <v>0</v>
      </c>
      <c r="T17" s="39">
        <f t="shared" si="5"/>
        <v>0</v>
      </c>
      <c r="U17" s="39">
        <f t="shared" si="5"/>
        <v>0</v>
      </c>
      <c r="V17" s="39">
        <f t="shared" si="5"/>
        <v>0</v>
      </c>
      <c r="W17" s="39">
        <f t="shared" si="5"/>
        <v>0</v>
      </c>
      <c r="X17" s="68">
        <f t="shared" si="2"/>
        <v>0</v>
      </c>
    </row>
    <row r="18" spans="1:24" ht="25.5">
      <c r="A18" s="179"/>
      <c r="B18" s="180"/>
      <c r="C18" s="209"/>
      <c r="D18" s="23" t="s">
        <v>23</v>
      </c>
      <c r="E18" s="68">
        <f t="shared" si="0"/>
        <v>0</v>
      </c>
      <c r="F18" s="42">
        <f>F14-F16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39">
        <f t="shared" si="4"/>
        <v>0</v>
      </c>
      <c r="O18" s="39">
        <f t="shared" si="4"/>
        <v>0</v>
      </c>
      <c r="P18" s="39">
        <f t="shared" si="4"/>
        <v>0</v>
      </c>
      <c r="Q18" s="39">
        <f t="shared" si="4"/>
        <v>0</v>
      </c>
      <c r="R18" s="39">
        <f t="shared" si="1"/>
        <v>0</v>
      </c>
      <c r="S18" s="39">
        <f t="shared" si="5"/>
        <v>0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0</v>
      </c>
      <c r="X18" s="68">
        <f t="shared" si="2"/>
        <v>0</v>
      </c>
    </row>
    <row r="19" spans="1:24" ht="25.5" customHeight="1">
      <c r="A19" s="177">
        <v>2</v>
      </c>
      <c r="B19" s="210" t="s">
        <v>206</v>
      </c>
      <c r="C19" s="209" t="s">
        <v>20</v>
      </c>
      <c r="D19" s="23" t="s">
        <v>110</v>
      </c>
      <c r="E19" s="68">
        <f aca="true" t="shared" si="6" ref="E19:E76">F19+G19+H19+I19+J19+K19+L19+M19</f>
        <v>132.4</v>
      </c>
      <c r="F19" s="46">
        <v>119.2</v>
      </c>
      <c r="G19" s="46">
        <v>0</v>
      </c>
      <c r="H19" s="46">
        <v>0</v>
      </c>
      <c r="I19" s="46">
        <v>0</v>
      </c>
      <c r="J19" s="46">
        <v>13.2</v>
      </c>
      <c r="K19" s="46">
        <v>0</v>
      </c>
      <c r="L19" s="46">
        <v>0</v>
      </c>
      <c r="M19" s="46">
        <v>0</v>
      </c>
      <c r="N19" s="70">
        <v>0</v>
      </c>
      <c r="O19" s="70">
        <v>53.5</v>
      </c>
      <c r="P19" s="70">
        <v>133.2</v>
      </c>
      <c r="Q19" s="70">
        <v>0</v>
      </c>
      <c r="R19" s="39">
        <f aca="true" t="shared" si="7" ref="R19:R76">S19+T19</f>
        <v>0</v>
      </c>
      <c r="S19" s="47">
        <v>0</v>
      </c>
      <c r="T19" s="47">
        <v>0</v>
      </c>
      <c r="U19" s="47">
        <v>164.9</v>
      </c>
      <c r="V19" s="47">
        <v>0</v>
      </c>
      <c r="W19" s="47">
        <v>0</v>
      </c>
      <c r="X19" s="68">
        <f aca="true" t="shared" si="8" ref="X19:X76">E19+N19+O19+P19+Q19+R19+U19+V19+W19</f>
        <v>484</v>
      </c>
    </row>
    <row r="20" spans="1:24" ht="25.5">
      <c r="A20" s="178"/>
      <c r="B20" s="211"/>
      <c r="C20" s="209"/>
      <c r="D20" s="23" t="s">
        <v>23</v>
      </c>
      <c r="E20" s="68">
        <f t="shared" si="6"/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70">
        <v>0</v>
      </c>
      <c r="O20" s="70">
        <v>0</v>
      </c>
      <c r="P20" s="70">
        <v>0</v>
      </c>
      <c r="Q20" s="70">
        <v>0</v>
      </c>
      <c r="R20" s="39">
        <f t="shared" si="7"/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68">
        <f t="shared" si="8"/>
        <v>0</v>
      </c>
    </row>
    <row r="21" spans="1:24" ht="25.5">
      <c r="A21" s="178"/>
      <c r="B21" s="211"/>
      <c r="C21" s="209" t="s">
        <v>21</v>
      </c>
      <c r="D21" s="23" t="s">
        <v>110</v>
      </c>
      <c r="E21" s="68">
        <f t="shared" si="6"/>
        <v>132.4</v>
      </c>
      <c r="F21" s="46">
        <v>119.2</v>
      </c>
      <c r="G21" s="46">
        <v>0</v>
      </c>
      <c r="H21" s="46">
        <v>0</v>
      </c>
      <c r="I21" s="46">
        <v>0</v>
      </c>
      <c r="J21" s="46">
        <v>13.2</v>
      </c>
      <c r="K21" s="46">
        <v>0</v>
      </c>
      <c r="L21" s="46">
        <v>0</v>
      </c>
      <c r="M21" s="46">
        <v>0</v>
      </c>
      <c r="N21" s="70">
        <v>0</v>
      </c>
      <c r="O21" s="70">
        <v>53.5</v>
      </c>
      <c r="P21" s="70">
        <v>133.2</v>
      </c>
      <c r="Q21" s="70">
        <v>0</v>
      </c>
      <c r="R21" s="39">
        <f t="shared" si="7"/>
        <v>0</v>
      </c>
      <c r="S21" s="47">
        <v>0</v>
      </c>
      <c r="T21" s="47">
        <v>0</v>
      </c>
      <c r="U21" s="47">
        <v>164.9</v>
      </c>
      <c r="V21" s="47">
        <v>0</v>
      </c>
      <c r="W21" s="47">
        <v>0</v>
      </c>
      <c r="X21" s="68">
        <f t="shared" si="8"/>
        <v>484</v>
      </c>
    </row>
    <row r="22" spans="1:24" ht="25.5">
      <c r="A22" s="178"/>
      <c r="B22" s="211"/>
      <c r="C22" s="209"/>
      <c r="D22" s="23" t="s">
        <v>23</v>
      </c>
      <c r="E22" s="68">
        <f t="shared" si="6"/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70">
        <v>0</v>
      </c>
      <c r="O22" s="70">
        <v>0</v>
      </c>
      <c r="P22" s="70">
        <v>0</v>
      </c>
      <c r="Q22" s="70">
        <v>0</v>
      </c>
      <c r="R22" s="39">
        <f t="shared" si="7"/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68">
        <f t="shared" si="8"/>
        <v>0</v>
      </c>
    </row>
    <row r="23" spans="1:24" ht="25.5">
      <c r="A23" s="178"/>
      <c r="B23" s="211"/>
      <c r="C23" s="209" t="s">
        <v>22</v>
      </c>
      <c r="D23" s="23" t="s">
        <v>110</v>
      </c>
      <c r="E23" s="68">
        <f t="shared" si="6"/>
        <v>0</v>
      </c>
      <c r="F23" s="42">
        <f aca="true" t="shared" si="9" ref="F23:Q23">F19-F21</f>
        <v>0</v>
      </c>
      <c r="G23" s="42">
        <f t="shared" si="9"/>
        <v>0</v>
      </c>
      <c r="H23" s="42">
        <f t="shared" si="9"/>
        <v>0</v>
      </c>
      <c r="I23" s="42">
        <f t="shared" si="9"/>
        <v>0</v>
      </c>
      <c r="J23" s="42">
        <f t="shared" si="9"/>
        <v>0</v>
      </c>
      <c r="K23" s="42">
        <f t="shared" si="9"/>
        <v>0</v>
      </c>
      <c r="L23" s="42">
        <f t="shared" si="9"/>
        <v>0</v>
      </c>
      <c r="M23" s="42">
        <f t="shared" si="9"/>
        <v>0</v>
      </c>
      <c r="N23" s="39">
        <f t="shared" si="9"/>
        <v>0</v>
      </c>
      <c r="O23" s="39">
        <f t="shared" si="9"/>
        <v>0</v>
      </c>
      <c r="P23" s="39">
        <f t="shared" si="9"/>
        <v>0</v>
      </c>
      <c r="Q23" s="39">
        <f t="shared" si="9"/>
        <v>0</v>
      </c>
      <c r="R23" s="39">
        <f t="shared" si="7"/>
        <v>0</v>
      </c>
      <c r="S23" s="39">
        <f aca="true" t="shared" si="10" ref="S23:W24">S19-S21</f>
        <v>0</v>
      </c>
      <c r="T23" s="39">
        <f t="shared" si="10"/>
        <v>0</v>
      </c>
      <c r="U23" s="39">
        <f t="shared" si="10"/>
        <v>0</v>
      </c>
      <c r="V23" s="39">
        <f t="shared" si="10"/>
        <v>0</v>
      </c>
      <c r="W23" s="39">
        <f t="shared" si="10"/>
        <v>0</v>
      </c>
      <c r="X23" s="68">
        <f t="shared" si="8"/>
        <v>0</v>
      </c>
    </row>
    <row r="24" spans="1:24" ht="25.5">
      <c r="A24" s="179"/>
      <c r="B24" s="180"/>
      <c r="C24" s="209"/>
      <c r="D24" s="23" t="s">
        <v>23</v>
      </c>
      <c r="E24" s="68">
        <f t="shared" si="6"/>
        <v>0</v>
      </c>
      <c r="F24" s="42">
        <f aca="true" t="shared" si="11" ref="F24:Q24">F20-F22</f>
        <v>0</v>
      </c>
      <c r="G24" s="42">
        <f t="shared" si="11"/>
        <v>0</v>
      </c>
      <c r="H24" s="42">
        <f t="shared" si="11"/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  <c r="L24" s="42">
        <f t="shared" si="11"/>
        <v>0</v>
      </c>
      <c r="M24" s="42">
        <f t="shared" si="11"/>
        <v>0</v>
      </c>
      <c r="N24" s="39">
        <f t="shared" si="11"/>
        <v>0</v>
      </c>
      <c r="O24" s="39">
        <f t="shared" si="11"/>
        <v>0</v>
      </c>
      <c r="P24" s="39">
        <f t="shared" si="11"/>
        <v>0</v>
      </c>
      <c r="Q24" s="39">
        <f t="shared" si="11"/>
        <v>0</v>
      </c>
      <c r="R24" s="39">
        <f t="shared" si="7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9">
        <f t="shared" si="10"/>
        <v>0</v>
      </c>
      <c r="W24" s="39">
        <f t="shared" si="10"/>
        <v>0</v>
      </c>
      <c r="X24" s="68">
        <f t="shared" si="8"/>
        <v>0</v>
      </c>
    </row>
    <row r="25" spans="1:24" ht="25.5" customHeight="1">
      <c r="A25" s="177">
        <v>3</v>
      </c>
      <c r="B25" s="210" t="s">
        <v>207</v>
      </c>
      <c r="C25" s="209" t="s">
        <v>20</v>
      </c>
      <c r="D25" s="23" t="s">
        <v>110</v>
      </c>
      <c r="E25" s="68">
        <f t="shared" si="6"/>
        <v>24</v>
      </c>
      <c r="F25" s="46">
        <v>0</v>
      </c>
      <c r="G25" s="46">
        <v>0</v>
      </c>
      <c r="H25" s="46">
        <v>22.5</v>
      </c>
      <c r="I25" s="46">
        <v>1.5</v>
      </c>
      <c r="J25" s="46">
        <v>0</v>
      </c>
      <c r="K25" s="46">
        <v>0</v>
      </c>
      <c r="L25" s="46">
        <v>0</v>
      </c>
      <c r="M25" s="46">
        <v>0</v>
      </c>
      <c r="N25" s="70">
        <v>0</v>
      </c>
      <c r="O25" s="70">
        <v>15</v>
      </c>
      <c r="P25" s="70">
        <v>244.5</v>
      </c>
      <c r="Q25" s="70">
        <v>0</v>
      </c>
      <c r="R25" s="39">
        <f t="shared" si="7"/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68">
        <f t="shared" si="8"/>
        <v>283.5</v>
      </c>
    </row>
    <row r="26" spans="1:24" ht="25.5">
      <c r="A26" s="178"/>
      <c r="B26" s="211"/>
      <c r="C26" s="209"/>
      <c r="D26" s="23" t="s">
        <v>23</v>
      </c>
      <c r="E26" s="68">
        <f t="shared" si="6"/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70">
        <v>0</v>
      </c>
      <c r="O26" s="70">
        <v>0</v>
      </c>
      <c r="P26" s="70">
        <v>0</v>
      </c>
      <c r="Q26" s="70">
        <v>0</v>
      </c>
      <c r="R26" s="39">
        <f t="shared" si="7"/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68">
        <f t="shared" si="8"/>
        <v>0</v>
      </c>
    </row>
    <row r="27" spans="1:24" ht="25.5">
      <c r="A27" s="178"/>
      <c r="B27" s="211"/>
      <c r="C27" s="209" t="s">
        <v>21</v>
      </c>
      <c r="D27" s="23" t="s">
        <v>110</v>
      </c>
      <c r="E27" s="68">
        <f t="shared" si="6"/>
        <v>24</v>
      </c>
      <c r="F27" s="46">
        <v>0</v>
      </c>
      <c r="G27" s="46">
        <v>0</v>
      </c>
      <c r="H27" s="46">
        <v>22.5</v>
      </c>
      <c r="I27" s="46">
        <v>1.5</v>
      </c>
      <c r="J27" s="46">
        <v>0</v>
      </c>
      <c r="K27" s="46">
        <v>0</v>
      </c>
      <c r="L27" s="46">
        <v>0</v>
      </c>
      <c r="M27" s="46">
        <v>0</v>
      </c>
      <c r="N27" s="70">
        <v>0</v>
      </c>
      <c r="O27" s="70">
        <v>15</v>
      </c>
      <c r="P27" s="70">
        <v>244.5</v>
      </c>
      <c r="Q27" s="70">
        <v>0</v>
      </c>
      <c r="R27" s="39">
        <f t="shared" si="7"/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68">
        <f t="shared" si="8"/>
        <v>283.5</v>
      </c>
    </row>
    <row r="28" spans="1:24" ht="25.5">
      <c r="A28" s="178"/>
      <c r="B28" s="211"/>
      <c r="C28" s="209"/>
      <c r="D28" s="23" t="s">
        <v>23</v>
      </c>
      <c r="E28" s="68">
        <f t="shared" si="6"/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70">
        <v>0</v>
      </c>
      <c r="O28" s="70">
        <v>0</v>
      </c>
      <c r="P28" s="70">
        <v>0</v>
      </c>
      <c r="Q28" s="70">
        <v>0</v>
      </c>
      <c r="R28" s="39">
        <f t="shared" si="7"/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68">
        <f t="shared" si="8"/>
        <v>0</v>
      </c>
    </row>
    <row r="29" spans="1:24" ht="25.5">
      <c r="A29" s="178"/>
      <c r="B29" s="211"/>
      <c r="C29" s="209" t="s">
        <v>22</v>
      </c>
      <c r="D29" s="23" t="s">
        <v>110</v>
      </c>
      <c r="E29" s="68">
        <f t="shared" si="6"/>
        <v>0</v>
      </c>
      <c r="F29" s="42">
        <f aca="true" t="shared" si="12" ref="F29:Q29">F25-F27</f>
        <v>0</v>
      </c>
      <c r="G29" s="42">
        <f t="shared" si="12"/>
        <v>0</v>
      </c>
      <c r="H29" s="42">
        <f t="shared" si="12"/>
        <v>0</v>
      </c>
      <c r="I29" s="42">
        <f t="shared" si="12"/>
        <v>0</v>
      </c>
      <c r="J29" s="42">
        <f t="shared" si="12"/>
        <v>0</v>
      </c>
      <c r="K29" s="42">
        <f t="shared" si="12"/>
        <v>0</v>
      </c>
      <c r="L29" s="42">
        <f t="shared" si="12"/>
        <v>0</v>
      </c>
      <c r="M29" s="42">
        <f t="shared" si="12"/>
        <v>0</v>
      </c>
      <c r="N29" s="39">
        <f t="shared" si="12"/>
        <v>0</v>
      </c>
      <c r="O29" s="39">
        <f t="shared" si="12"/>
        <v>0</v>
      </c>
      <c r="P29" s="39">
        <f t="shared" si="12"/>
        <v>0</v>
      </c>
      <c r="Q29" s="39">
        <f t="shared" si="12"/>
        <v>0</v>
      </c>
      <c r="R29" s="39">
        <f t="shared" si="7"/>
        <v>0</v>
      </c>
      <c r="S29" s="39">
        <f aca="true" t="shared" si="13" ref="S29:W30">S25-S27</f>
        <v>0</v>
      </c>
      <c r="T29" s="39">
        <f t="shared" si="13"/>
        <v>0</v>
      </c>
      <c r="U29" s="39">
        <f t="shared" si="13"/>
        <v>0</v>
      </c>
      <c r="V29" s="39">
        <f t="shared" si="13"/>
        <v>0</v>
      </c>
      <c r="W29" s="39">
        <f t="shared" si="13"/>
        <v>0</v>
      </c>
      <c r="X29" s="68">
        <f t="shared" si="8"/>
        <v>0</v>
      </c>
    </row>
    <row r="30" spans="1:24" ht="25.5">
      <c r="A30" s="179"/>
      <c r="B30" s="180"/>
      <c r="C30" s="209"/>
      <c r="D30" s="23" t="s">
        <v>23</v>
      </c>
      <c r="E30" s="68">
        <f t="shared" si="6"/>
        <v>0</v>
      </c>
      <c r="F30" s="42">
        <f aca="true" t="shared" si="14" ref="F30:Q30">F26-F28</f>
        <v>0</v>
      </c>
      <c r="G30" s="42">
        <f t="shared" si="14"/>
        <v>0</v>
      </c>
      <c r="H30" s="42">
        <f t="shared" si="14"/>
        <v>0</v>
      </c>
      <c r="I30" s="42">
        <f t="shared" si="14"/>
        <v>0</v>
      </c>
      <c r="J30" s="42">
        <f t="shared" si="14"/>
        <v>0</v>
      </c>
      <c r="K30" s="42">
        <f t="shared" si="14"/>
        <v>0</v>
      </c>
      <c r="L30" s="42">
        <f t="shared" si="14"/>
        <v>0</v>
      </c>
      <c r="M30" s="42">
        <f t="shared" si="14"/>
        <v>0</v>
      </c>
      <c r="N30" s="39">
        <f t="shared" si="14"/>
        <v>0</v>
      </c>
      <c r="O30" s="39">
        <f t="shared" si="14"/>
        <v>0</v>
      </c>
      <c r="P30" s="39">
        <f t="shared" si="14"/>
        <v>0</v>
      </c>
      <c r="Q30" s="39">
        <f t="shared" si="14"/>
        <v>0</v>
      </c>
      <c r="R30" s="39">
        <f t="shared" si="7"/>
        <v>0</v>
      </c>
      <c r="S30" s="39">
        <f t="shared" si="13"/>
        <v>0</v>
      </c>
      <c r="T30" s="39">
        <f t="shared" si="13"/>
        <v>0</v>
      </c>
      <c r="U30" s="39">
        <f t="shared" si="13"/>
        <v>0</v>
      </c>
      <c r="V30" s="39">
        <f t="shared" si="13"/>
        <v>0</v>
      </c>
      <c r="W30" s="39">
        <f t="shared" si="13"/>
        <v>0</v>
      </c>
      <c r="X30" s="68">
        <f t="shared" si="8"/>
        <v>0</v>
      </c>
    </row>
    <row r="31" spans="1:24" ht="25.5" customHeight="1">
      <c r="A31" s="177">
        <v>4</v>
      </c>
      <c r="B31" s="207" t="s">
        <v>208</v>
      </c>
      <c r="C31" s="209" t="s">
        <v>20</v>
      </c>
      <c r="D31" s="23" t="s">
        <v>110</v>
      </c>
      <c r="E31" s="68">
        <f t="shared" si="6"/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70">
        <v>1457.5</v>
      </c>
      <c r="O31" s="70">
        <v>138</v>
      </c>
      <c r="P31" s="70">
        <v>498.2</v>
      </c>
      <c r="Q31" s="70">
        <v>0</v>
      </c>
      <c r="R31" s="39">
        <f t="shared" si="7"/>
        <v>0</v>
      </c>
      <c r="S31" s="47">
        <v>0</v>
      </c>
      <c r="T31" s="47">
        <v>0</v>
      </c>
      <c r="U31" s="47">
        <v>267.1</v>
      </c>
      <c r="V31" s="47">
        <v>0</v>
      </c>
      <c r="W31" s="47">
        <v>0</v>
      </c>
      <c r="X31" s="68">
        <f t="shared" si="8"/>
        <v>2360.7999999999997</v>
      </c>
    </row>
    <row r="32" spans="1:24" ht="25.5">
      <c r="A32" s="178"/>
      <c r="B32" s="207"/>
      <c r="C32" s="209"/>
      <c r="D32" s="23" t="s">
        <v>23</v>
      </c>
      <c r="E32" s="68">
        <f t="shared" si="6"/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70">
        <v>0</v>
      </c>
      <c r="O32" s="70">
        <v>0</v>
      </c>
      <c r="P32" s="70">
        <v>0</v>
      </c>
      <c r="Q32" s="70">
        <v>0</v>
      </c>
      <c r="R32" s="39">
        <f t="shared" si="7"/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68">
        <f t="shared" si="8"/>
        <v>0</v>
      </c>
    </row>
    <row r="33" spans="1:24" ht="25.5">
      <c r="A33" s="178"/>
      <c r="B33" s="207"/>
      <c r="C33" s="209" t="s">
        <v>21</v>
      </c>
      <c r="D33" s="23" t="s">
        <v>110</v>
      </c>
      <c r="E33" s="68">
        <f t="shared" si="6"/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70">
        <v>1457.5</v>
      </c>
      <c r="O33" s="70">
        <v>138</v>
      </c>
      <c r="P33" s="70">
        <v>498.2</v>
      </c>
      <c r="Q33" s="70">
        <v>0</v>
      </c>
      <c r="R33" s="39">
        <f t="shared" si="7"/>
        <v>0</v>
      </c>
      <c r="S33" s="47">
        <v>0</v>
      </c>
      <c r="T33" s="47">
        <v>0</v>
      </c>
      <c r="U33" s="47">
        <v>267.1</v>
      </c>
      <c r="V33" s="47">
        <v>0</v>
      </c>
      <c r="W33" s="47">
        <v>0</v>
      </c>
      <c r="X33" s="68">
        <f t="shared" si="8"/>
        <v>2360.7999999999997</v>
      </c>
    </row>
    <row r="34" spans="1:24" ht="25.5">
      <c r="A34" s="178"/>
      <c r="B34" s="207"/>
      <c r="C34" s="209"/>
      <c r="D34" s="23" t="s">
        <v>23</v>
      </c>
      <c r="E34" s="68">
        <f t="shared" si="6"/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70">
        <v>0</v>
      </c>
      <c r="O34" s="70">
        <v>0</v>
      </c>
      <c r="P34" s="70">
        <v>0</v>
      </c>
      <c r="Q34" s="70">
        <v>0</v>
      </c>
      <c r="R34" s="39">
        <f t="shared" si="7"/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68">
        <f t="shared" si="8"/>
        <v>0</v>
      </c>
    </row>
    <row r="35" spans="1:24" ht="25.5">
      <c r="A35" s="178"/>
      <c r="B35" s="207"/>
      <c r="C35" s="209" t="s">
        <v>22</v>
      </c>
      <c r="D35" s="23" t="s">
        <v>110</v>
      </c>
      <c r="E35" s="68">
        <f t="shared" si="6"/>
        <v>0</v>
      </c>
      <c r="F35" s="42">
        <f aca="true" t="shared" si="15" ref="F35:Q35">F31-F33</f>
        <v>0</v>
      </c>
      <c r="G35" s="42">
        <f t="shared" si="15"/>
        <v>0</v>
      </c>
      <c r="H35" s="42">
        <f t="shared" si="15"/>
        <v>0</v>
      </c>
      <c r="I35" s="42">
        <f t="shared" si="15"/>
        <v>0</v>
      </c>
      <c r="J35" s="42">
        <f t="shared" si="15"/>
        <v>0</v>
      </c>
      <c r="K35" s="42">
        <f t="shared" si="15"/>
        <v>0</v>
      </c>
      <c r="L35" s="42">
        <f t="shared" si="15"/>
        <v>0</v>
      </c>
      <c r="M35" s="42">
        <f t="shared" si="15"/>
        <v>0</v>
      </c>
      <c r="N35" s="39">
        <f t="shared" si="15"/>
        <v>0</v>
      </c>
      <c r="O35" s="39">
        <f t="shared" si="15"/>
        <v>0</v>
      </c>
      <c r="P35" s="39">
        <f t="shared" si="15"/>
        <v>0</v>
      </c>
      <c r="Q35" s="39">
        <f t="shared" si="15"/>
        <v>0</v>
      </c>
      <c r="R35" s="39">
        <f t="shared" si="7"/>
        <v>0</v>
      </c>
      <c r="S35" s="39">
        <f aca="true" t="shared" si="16" ref="S35:W36">S31-S33</f>
        <v>0</v>
      </c>
      <c r="T35" s="39">
        <f t="shared" si="16"/>
        <v>0</v>
      </c>
      <c r="U35" s="39">
        <f t="shared" si="16"/>
        <v>0</v>
      </c>
      <c r="V35" s="39">
        <f t="shared" si="16"/>
        <v>0</v>
      </c>
      <c r="W35" s="39">
        <f t="shared" si="16"/>
        <v>0</v>
      </c>
      <c r="X35" s="68">
        <f t="shared" si="8"/>
        <v>0</v>
      </c>
    </row>
    <row r="36" spans="1:24" ht="25.5">
      <c r="A36" s="179"/>
      <c r="B36" s="207"/>
      <c r="C36" s="209"/>
      <c r="D36" s="23" t="s">
        <v>23</v>
      </c>
      <c r="E36" s="68">
        <f t="shared" si="6"/>
        <v>0</v>
      </c>
      <c r="F36" s="42">
        <f aca="true" t="shared" si="17" ref="F36:Q36">F32-F34</f>
        <v>0</v>
      </c>
      <c r="G36" s="42">
        <f t="shared" si="17"/>
        <v>0</v>
      </c>
      <c r="H36" s="42">
        <f t="shared" si="17"/>
        <v>0</v>
      </c>
      <c r="I36" s="42">
        <f t="shared" si="17"/>
        <v>0</v>
      </c>
      <c r="J36" s="42">
        <f t="shared" si="17"/>
        <v>0</v>
      </c>
      <c r="K36" s="42">
        <f t="shared" si="17"/>
        <v>0</v>
      </c>
      <c r="L36" s="42">
        <f t="shared" si="17"/>
        <v>0</v>
      </c>
      <c r="M36" s="42">
        <f t="shared" si="17"/>
        <v>0</v>
      </c>
      <c r="N36" s="39">
        <f t="shared" si="17"/>
        <v>0</v>
      </c>
      <c r="O36" s="39">
        <f t="shared" si="17"/>
        <v>0</v>
      </c>
      <c r="P36" s="39">
        <f t="shared" si="17"/>
        <v>0</v>
      </c>
      <c r="Q36" s="39">
        <f t="shared" si="17"/>
        <v>0</v>
      </c>
      <c r="R36" s="39">
        <f t="shared" si="7"/>
        <v>0</v>
      </c>
      <c r="S36" s="39">
        <f t="shared" si="16"/>
        <v>0</v>
      </c>
      <c r="T36" s="39">
        <f t="shared" si="16"/>
        <v>0</v>
      </c>
      <c r="U36" s="39">
        <f t="shared" si="16"/>
        <v>0</v>
      </c>
      <c r="V36" s="39">
        <f t="shared" si="16"/>
        <v>0</v>
      </c>
      <c r="W36" s="39">
        <f t="shared" si="16"/>
        <v>0</v>
      </c>
      <c r="X36" s="68">
        <f t="shared" si="8"/>
        <v>0</v>
      </c>
    </row>
    <row r="37" spans="1:24" ht="25.5" customHeight="1">
      <c r="A37" s="177">
        <v>5</v>
      </c>
      <c r="B37" s="207" t="s">
        <v>209</v>
      </c>
      <c r="C37" s="209" t="s">
        <v>20</v>
      </c>
      <c r="D37" s="23" t="s">
        <v>110</v>
      </c>
      <c r="E37" s="68">
        <f t="shared" si="6"/>
        <v>66</v>
      </c>
      <c r="F37" s="46">
        <v>12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24</v>
      </c>
      <c r="M37" s="46">
        <v>30</v>
      </c>
      <c r="N37" s="70">
        <v>0</v>
      </c>
      <c r="O37" s="70">
        <v>76</v>
      </c>
      <c r="P37" s="70">
        <v>281.3</v>
      </c>
      <c r="Q37" s="70">
        <v>0</v>
      </c>
      <c r="R37" s="39">
        <f t="shared" si="7"/>
        <v>0</v>
      </c>
      <c r="S37" s="47">
        <v>0</v>
      </c>
      <c r="T37" s="47">
        <v>0</v>
      </c>
      <c r="U37" s="47">
        <v>230.8</v>
      </c>
      <c r="V37" s="47">
        <v>0</v>
      </c>
      <c r="W37" s="47">
        <v>0</v>
      </c>
      <c r="X37" s="68">
        <f t="shared" si="8"/>
        <v>654.1</v>
      </c>
    </row>
    <row r="38" spans="1:24" ht="25.5">
      <c r="A38" s="178"/>
      <c r="B38" s="207"/>
      <c r="C38" s="209"/>
      <c r="D38" s="23" t="s">
        <v>23</v>
      </c>
      <c r="E38" s="68">
        <f t="shared" si="6"/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70">
        <v>0</v>
      </c>
      <c r="O38" s="70">
        <v>0</v>
      </c>
      <c r="P38" s="70">
        <v>0</v>
      </c>
      <c r="Q38" s="70">
        <v>0</v>
      </c>
      <c r="R38" s="39">
        <f t="shared" si="7"/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68">
        <f t="shared" si="8"/>
        <v>0</v>
      </c>
    </row>
    <row r="39" spans="1:24" ht="25.5">
      <c r="A39" s="178"/>
      <c r="B39" s="207"/>
      <c r="C39" s="209" t="s">
        <v>21</v>
      </c>
      <c r="D39" s="23" t="s">
        <v>110</v>
      </c>
      <c r="E39" s="68">
        <f t="shared" si="6"/>
        <v>66</v>
      </c>
      <c r="F39" s="46">
        <v>12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24</v>
      </c>
      <c r="M39" s="46">
        <v>30</v>
      </c>
      <c r="N39" s="70">
        <v>0</v>
      </c>
      <c r="O39" s="70">
        <v>76</v>
      </c>
      <c r="P39" s="70">
        <v>281.3</v>
      </c>
      <c r="Q39" s="70">
        <v>0</v>
      </c>
      <c r="R39" s="39">
        <f t="shared" si="7"/>
        <v>0</v>
      </c>
      <c r="S39" s="47">
        <v>0</v>
      </c>
      <c r="T39" s="47">
        <v>0</v>
      </c>
      <c r="U39" s="47">
        <v>230.8</v>
      </c>
      <c r="V39" s="47">
        <v>0</v>
      </c>
      <c r="W39" s="47">
        <v>0</v>
      </c>
      <c r="X39" s="68">
        <f t="shared" si="8"/>
        <v>654.1</v>
      </c>
    </row>
    <row r="40" spans="1:24" ht="25.5">
      <c r="A40" s="178"/>
      <c r="B40" s="207"/>
      <c r="C40" s="209"/>
      <c r="D40" s="23" t="s">
        <v>23</v>
      </c>
      <c r="E40" s="68">
        <f t="shared" si="6"/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70">
        <v>0</v>
      </c>
      <c r="O40" s="70">
        <v>0</v>
      </c>
      <c r="P40" s="70">
        <v>0</v>
      </c>
      <c r="Q40" s="70">
        <v>0</v>
      </c>
      <c r="R40" s="39">
        <f t="shared" si="7"/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68">
        <f t="shared" si="8"/>
        <v>0</v>
      </c>
    </row>
    <row r="41" spans="1:24" ht="25.5">
      <c r="A41" s="178"/>
      <c r="B41" s="207"/>
      <c r="C41" s="209" t="s">
        <v>22</v>
      </c>
      <c r="D41" s="23" t="s">
        <v>110</v>
      </c>
      <c r="E41" s="68">
        <f t="shared" si="6"/>
        <v>0</v>
      </c>
      <c r="F41" s="42">
        <f aca="true" t="shared" si="18" ref="F41:Q41">F37-F39</f>
        <v>0</v>
      </c>
      <c r="G41" s="42">
        <f t="shared" si="18"/>
        <v>0</v>
      </c>
      <c r="H41" s="42">
        <f t="shared" si="18"/>
        <v>0</v>
      </c>
      <c r="I41" s="42">
        <f t="shared" si="18"/>
        <v>0</v>
      </c>
      <c r="J41" s="42">
        <f t="shared" si="18"/>
        <v>0</v>
      </c>
      <c r="K41" s="42">
        <f t="shared" si="18"/>
        <v>0</v>
      </c>
      <c r="L41" s="42">
        <f t="shared" si="18"/>
        <v>0</v>
      </c>
      <c r="M41" s="42">
        <f t="shared" si="18"/>
        <v>0</v>
      </c>
      <c r="N41" s="39">
        <f t="shared" si="18"/>
        <v>0</v>
      </c>
      <c r="O41" s="39">
        <f t="shared" si="18"/>
        <v>0</v>
      </c>
      <c r="P41" s="39">
        <f t="shared" si="18"/>
        <v>0</v>
      </c>
      <c r="Q41" s="39">
        <f t="shared" si="18"/>
        <v>0</v>
      </c>
      <c r="R41" s="39">
        <f t="shared" si="7"/>
        <v>0</v>
      </c>
      <c r="S41" s="39">
        <f aca="true" t="shared" si="19" ref="S41:W42">S37-S39</f>
        <v>0</v>
      </c>
      <c r="T41" s="39">
        <f t="shared" si="19"/>
        <v>0</v>
      </c>
      <c r="U41" s="39">
        <f t="shared" si="19"/>
        <v>0</v>
      </c>
      <c r="V41" s="39">
        <f t="shared" si="19"/>
        <v>0</v>
      </c>
      <c r="W41" s="39">
        <f t="shared" si="19"/>
        <v>0</v>
      </c>
      <c r="X41" s="68">
        <f t="shared" si="8"/>
        <v>0</v>
      </c>
    </row>
    <row r="42" spans="1:24" ht="25.5">
      <c r="A42" s="179"/>
      <c r="B42" s="207"/>
      <c r="C42" s="209"/>
      <c r="D42" s="23" t="s">
        <v>23</v>
      </c>
      <c r="E42" s="68">
        <f t="shared" si="6"/>
        <v>0</v>
      </c>
      <c r="F42" s="42">
        <f aca="true" t="shared" si="20" ref="F42:Q42">F38-F40</f>
        <v>0</v>
      </c>
      <c r="G42" s="42">
        <f t="shared" si="20"/>
        <v>0</v>
      </c>
      <c r="H42" s="42">
        <f t="shared" si="20"/>
        <v>0</v>
      </c>
      <c r="I42" s="42">
        <f t="shared" si="20"/>
        <v>0</v>
      </c>
      <c r="J42" s="42">
        <f t="shared" si="20"/>
        <v>0</v>
      </c>
      <c r="K42" s="42">
        <f t="shared" si="20"/>
        <v>0</v>
      </c>
      <c r="L42" s="42">
        <f t="shared" si="20"/>
        <v>0</v>
      </c>
      <c r="M42" s="42">
        <f t="shared" si="20"/>
        <v>0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0</v>
      </c>
      <c r="R42" s="39">
        <f t="shared" si="7"/>
        <v>0</v>
      </c>
      <c r="S42" s="39">
        <f t="shared" si="19"/>
        <v>0</v>
      </c>
      <c r="T42" s="39">
        <f t="shared" si="19"/>
        <v>0</v>
      </c>
      <c r="U42" s="39">
        <f t="shared" si="19"/>
        <v>0</v>
      </c>
      <c r="V42" s="39">
        <f t="shared" si="19"/>
        <v>0</v>
      </c>
      <c r="W42" s="39">
        <f t="shared" si="19"/>
        <v>0</v>
      </c>
      <c r="X42" s="68">
        <f t="shared" si="8"/>
        <v>0</v>
      </c>
    </row>
    <row r="43" spans="1:24" ht="25.5" customHeight="1">
      <c r="A43" s="177">
        <v>6</v>
      </c>
      <c r="B43" s="207" t="s">
        <v>210</v>
      </c>
      <c r="C43" s="209" t="s">
        <v>20</v>
      </c>
      <c r="D43" s="23" t="s">
        <v>110</v>
      </c>
      <c r="E43" s="68">
        <f t="shared" si="6"/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70">
        <v>0</v>
      </c>
      <c r="O43" s="70">
        <v>12</v>
      </c>
      <c r="P43" s="70">
        <v>0</v>
      </c>
      <c r="Q43" s="70">
        <v>0</v>
      </c>
      <c r="R43" s="39">
        <f t="shared" si="7"/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68">
        <f t="shared" si="8"/>
        <v>12</v>
      </c>
    </row>
    <row r="44" spans="1:24" ht="25.5">
      <c r="A44" s="178"/>
      <c r="B44" s="207"/>
      <c r="C44" s="209"/>
      <c r="D44" s="23" t="s">
        <v>23</v>
      </c>
      <c r="E44" s="68">
        <f t="shared" si="6"/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70">
        <v>0</v>
      </c>
      <c r="O44" s="70">
        <v>0</v>
      </c>
      <c r="P44" s="70">
        <v>0</v>
      </c>
      <c r="Q44" s="70">
        <v>0</v>
      </c>
      <c r="R44" s="39">
        <f t="shared" si="7"/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68">
        <f t="shared" si="8"/>
        <v>0</v>
      </c>
    </row>
    <row r="45" spans="1:24" ht="25.5">
      <c r="A45" s="178"/>
      <c r="B45" s="207"/>
      <c r="C45" s="209" t="s">
        <v>21</v>
      </c>
      <c r="D45" s="23" t="s">
        <v>110</v>
      </c>
      <c r="E45" s="68">
        <f t="shared" si="6"/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70">
        <v>0</v>
      </c>
      <c r="O45" s="70">
        <v>12</v>
      </c>
      <c r="P45" s="70">
        <v>0</v>
      </c>
      <c r="Q45" s="70">
        <v>0</v>
      </c>
      <c r="R45" s="39">
        <f t="shared" si="7"/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68">
        <f t="shared" si="8"/>
        <v>12</v>
      </c>
    </row>
    <row r="46" spans="1:24" ht="25.5">
      <c r="A46" s="178"/>
      <c r="B46" s="207"/>
      <c r="C46" s="209"/>
      <c r="D46" s="23" t="s">
        <v>23</v>
      </c>
      <c r="E46" s="68">
        <f t="shared" si="6"/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70">
        <v>0</v>
      </c>
      <c r="O46" s="70">
        <v>0</v>
      </c>
      <c r="P46" s="70">
        <v>0</v>
      </c>
      <c r="Q46" s="70">
        <v>0</v>
      </c>
      <c r="R46" s="39">
        <f t="shared" si="7"/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68">
        <f t="shared" si="8"/>
        <v>0</v>
      </c>
    </row>
    <row r="47" spans="1:24" ht="25.5">
      <c r="A47" s="178"/>
      <c r="B47" s="207"/>
      <c r="C47" s="209" t="s">
        <v>22</v>
      </c>
      <c r="D47" s="23" t="s">
        <v>110</v>
      </c>
      <c r="E47" s="68">
        <f t="shared" si="6"/>
        <v>0</v>
      </c>
      <c r="F47" s="42">
        <f aca="true" t="shared" si="21" ref="F47:Q47">F43-F45</f>
        <v>0</v>
      </c>
      <c r="G47" s="42">
        <f t="shared" si="21"/>
        <v>0</v>
      </c>
      <c r="H47" s="42">
        <f t="shared" si="21"/>
        <v>0</v>
      </c>
      <c r="I47" s="42">
        <f t="shared" si="21"/>
        <v>0</v>
      </c>
      <c r="J47" s="42">
        <f t="shared" si="21"/>
        <v>0</v>
      </c>
      <c r="K47" s="42">
        <f t="shared" si="21"/>
        <v>0</v>
      </c>
      <c r="L47" s="42">
        <f t="shared" si="21"/>
        <v>0</v>
      </c>
      <c r="M47" s="42">
        <f t="shared" si="21"/>
        <v>0</v>
      </c>
      <c r="N47" s="39">
        <f t="shared" si="21"/>
        <v>0</v>
      </c>
      <c r="O47" s="39">
        <f t="shared" si="21"/>
        <v>0</v>
      </c>
      <c r="P47" s="39">
        <f t="shared" si="21"/>
        <v>0</v>
      </c>
      <c r="Q47" s="39">
        <f t="shared" si="21"/>
        <v>0</v>
      </c>
      <c r="R47" s="39">
        <f t="shared" si="7"/>
        <v>0</v>
      </c>
      <c r="S47" s="39">
        <f aca="true" t="shared" si="22" ref="S47:W48">S43-S45</f>
        <v>0</v>
      </c>
      <c r="T47" s="39">
        <f t="shared" si="22"/>
        <v>0</v>
      </c>
      <c r="U47" s="39">
        <f t="shared" si="22"/>
        <v>0</v>
      </c>
      <c r="V47" s="39">
        <f t="shared" si="22"/>
        <v>0</v>
      </c>
      <c r="W47" s="39">
        <f t="shared" si="22"/>
        <v>0</v>
      </c>
      <c r="X47" s="68">
        <f t="shared" si="8"/>
        <v>0</v>
      </c>
    </row>
    <row r="48" spans="1:24" ht="25.5">
      <c r="A48" s="179"/>
      <c r="B48" s="207"/>
      <c r="C48" s="209"/>
      <c r="D48" s="23" t="s">
        <v>23</v>
      </c>
      <c r="E48" s="68">
        <f t="shared" si="6"/>
        <v>0</v>
      </c>
      <c r="F48" s="42">
        <f aca="true" t="shared" si="23" ref="F48:Q48">F44-F46</f>
        <v>0</v>
      </c>
      <c r="G48" s="42">
        <f t="shared" si="23"/>
        <v>0</v>
      </c>
      <c r="H48" s="42">
        <f t="shared" si="23"/>
        <v>0</v>
      </c>
      <c r="I48" s="42">
        <f t="shared" si="23"/>
        <v>0</v>
      </c>
      <c r="J48" s="42">
        <f t="shared" si="23"/>
        <v>0</v>
      </c>
      <c r="K48" s="42">
        <f t="shared" si="23"/>
        <v>0</v>
      </c>
      <c r="L48" s="42">
        <f t="shared" si="23"/>
        <v>0</v>
      </c>
      <c r="M48" s="42">
        <f t="shared" si="23"/>
        <v>0</v>
      </c>
      <c r="N48" s="39">
        <f t="shared" si="23"/>
        <v>0</v>
      </c>
      <c r="O48" s="39">
        <f t="shared" si="23"/>
        <v>0</v>
      </c>
      <c r="P48" s="39">
        <f t="shared" si="23"/>
        <v>0</v>
      </c>
      <c r="Q48" s="39">
        <f t="shared" si="23"/>
        <v>0</v>
      </c>
      <c r="R48" s="39">
        <f t="shared" si="7"/>
        <v>0</v>
      </c>
      <c r="S48" s="39">
        <f t="shared" si="22"/>
        <v>0</v>
      </c>
      <c r="T48" s="39">
        <f t="shared" si="22"/>
        <v>0</v>
      </c>
      <c r="U48" s="39">
        <f t="shared" si="22"/>
        <v>0</v>
      </c>
      <c r="V48" s="39">
        <f t="shared" si="22"/>
        <v>0</v>
      </c>
      <c r="W48" s="39">
        <f t="shared" si="22"/>
        <v>0</v>
      </c>
      <c r="X48" s="68">
        <f t="shared" si="8"/>
        <v>0</v>
      </c>
    </row>
    <row r="49" spans="1:24" ht="25.5" customHeight="1">
      <c r="A49" s="177">
        <v>7</v>
      </c>
      <c r="B49" s="207" t="s">
        <v>211</v>
      </c>
      <c r="C49" s="209" t="s">
        <v>20</v>
      </c>
      <c r="D49" s="23" t="s">
        <v>110</v>
      </c>
      <c r="E49" s="68">
        <f t="shared" si="6"/>
        <v>82</v>
      </c>
      <c r="F49" s="46">
        <v>0</v>
      </c>
      <c r="G49" s="46">
        <v>0</v>
      </c>
      <c r="H49" s="46">
        <v>0</v>
      </c>
      <c r="I49" s="46">
        <v>12</v>
      </c>
      <c r="J49" s="46">
        <v>70</v>
      </c>
      <c r="K49" s="46">
        <v>0</v>
      </c>
      <c r="L49" s="46">
        <v>0</v>
      </c>
      <c r="M49" s="46">
        <v>0</v>
      </c>
      <c r="N49" s="70">
        <v>0</v>
      </c>
      <c r="O49" s="70">
        <v>80</v>
      </c>
      <c r="P49" s="70">
        <v>214.9</v>
      </c>
      <c r="Q49" s="70">
        <v>0</v>
      </c>
      <c r="R49" s="39">
        <f t="shared" si="7"/>
        <v>0</v>
      </c>
      <c r="S49" s="47">
        <v>0</v>
      </c>
      <c r="T49" s="47">
        <v>0</v>
      </c>
      <c r="U49" s="47">
        <v>276.2</v>
      </c>
      <c r="V49" s="47">
        <v>0</v>
      </c>
      <c r="W49" s="47">
        <v>0</v>
      </c>
      <c r="X49" s="68">
        <f t="shared" si="8"/>
        <v>653.0999999999999</v>
      </c>
    </row>
    <row r="50" spans="1:24" ht="25.5">
      <c r="A50" s="178"/>
      <c r="B50" s="207"/>
      <c r="C50" s="209"/>
      <c r="D50" s="23" t="s">
        <v>23</v>
      </c>
      <c r="E50" s="68">
        <f t="shared" si="6"/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70">
        <v>0</v>
      </c>
      <c r="O50" s="70">
        <v>0</v>
      </c>
      <c r="P50" s="70">
        <v>0</v>
      </c>
      <c r="Q50" s="70">
        <v>0</v>
      </c>
      <c r="R50" s="39">
        <f t="shared" si="7"/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68">
        <f t="shared" si="8"/>
        <v>0</v>
      </c>
    </row>
    <row r="51" spans="1:24" ht="25.5">
      <c r="A51" s="178"/>
      <c r="B51" s="207"/>
      <c r="C51" s="209" t="s">
        <v>21</v>
      </c>
      <c r="D51" s="23" t="s">
        <v>110</v>
      </c>
      <c r="E51" s="68">
        <f t="shared" si="6"/>
        <v>82</v>
      </c>
      <c r="F51" s="46">
        <v>0</v>
      </c>
      <c r="G51" s="46">
        <v>0</v>
      </c>
      <c r="H51" s="46">
        <v>0</v>
      </c>
      <c r="I51" s="46">
        <v>12</v>
      </c>
      <c r="J51" s="46">
        <v>70</v>
      </c>
      <c r="K51" s="46">
        <v>0</v>
      </c>
      <c r="L51" s="46">
        <v>0</v>
      </c>
      <c r="M51" s="46">
        <v>0</v>
      </c>
      <c r="N51" s="70">
        <v>0</v>
      </c>
      <c r="O51" s="70">
        <v>80</v>
      </c>
      <c r="P51" s="70">
        <v>214.9</v>
      </c>
      <c r="Q51" s="70">
        <v>0</v>
      </c>
      <c r="R51" s="39">
        <f t="shared" si="7"/>
        <v>0</v>
      </c>
      <c r="S51" s="47">
        <v>0</v>
      </c>
      <c r="T51" s="47">
        <v>0</v>
      </c>
      <c r="U51" s="47">
        <v>276.2</v>
      </c>
      <c r="V51" s="47">
        <v>0</v>
      </c>
      <c r="W51" s="47">
        <v>0</v>
      </c>
      <c r="X51" s="68">
        <f t="shared" si="8"/>
        <v>653.0999999999999</v>
      </c>
    </row>
    <row r="52" spans="1:24" ht="25.5">
      <c r="A52" s="178"/>
      <c r="B52" s="207"/>
      <c r="C52" s="209"/>
      <c r="D52" s="23" t="s">
        <v>23</v>
      </c>
      <c r="E52" s="68">
        <f t="shared" si="6"/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70">
        <v>0</v>
      </c>
      <c r="O52" s="70">
        <v>0</v>
      </c>
      <c r="P52" s="70">
        <v>0</v>
      </c>
      <c r="Q52" s="70">
        <v>0</v>
      </c>
      <c r="R52" s="39">
        <f t="shared" si="7"/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68">
        <f t="shared" si="8"/>
        <v>0</v>
      </c>
    </row>
    <row r="53" spans="1:24" ht="25.5">
      <c r="A53" s="178"/>
      <c r="B53" s="207"/>
      <c r="C53" s="209" t="s">
        <v>22</v>
      </c>
      <c r="D53" s="23" t="s">
        <v>110</v>
      </c>
      <c r="E53" s="68">
        <f t="shared" si="6"/>
        <v>0</v>
      </c>
      <c r="F53" s="42">
        <f aca="true" t="shared" si="24" ref="F53:Q53">F49-F51</f>
        <v>0</v>
      </c>
      <c r="G53" s="42">
        <f t="shared" si="24"/>
        <v>0</v>
      </c>
      <c r="H53" s="42">
        <f t="shared" si="24"/>
        <v>0</v>
      </c>
      <c r="I53" s="42">
        <f t="shared" si="24"/>
        <v>0</v>
      </c>
      <c r="J53" s="42">
        <f t="shared" si="24"/>
        <v>0</v>
      </c>
      <c r="K53" s="42">
        <f t="shared" si="24"/>
        <v>0</v>
      </c>
      <c r="L53" s="42">
        <f t="shared" si="24"/>
        <v>0</v>
      </c>
      <c r="M53" s="42">
        <f t="shared" si="24"/>
        <v>0</v>
      </c>
      <c r="N53" s="39">
        <f t="shared" si="24"/>
        <v>0</v>
      </c>
      <c r="O53" s="39">
        <f t="shared" si="24"/>
        <v>0</v>
      </c>
      <c r="P53" s="39">
        <f t="shared" si="24"/>
        <v>0</v>
      </c>
      <c r="Q53" s="39">
        <f t="shared" si="24"/>
        <v>0</v>
      </c>
      <c r="R53" s="39">
        <f t="shared" si="7"/>
        <v>0</v>
      </c>
      <c r="S53" s="39">
        <f aca="true" t="shared" si="25" ref="S53:W54">S49-S51</f>
        <v>0</v>
      </c>
      <c r="T53" s="39">
        <f t="shared" si="25"/>
        <v>0</v>
      </c>
      <c r="U53" s="39">
        <f t="shared" si="25"/>
        <v>0</v>
      </c>
      <c r="V53" s="39">
        <f t="shared" si="25"/>
        <v>0</v>
      </c>
      <c r="W53" s="39">
        <f t="shared" si="25"/>
        <v>0</v>
      </c>
      <c r="X53" s="68">
        <f t="shared" si="8"/>
        <v>0</v>
      </c>
    </row>
    <row r="54" spans="1:24" ht="25.5">
      <c r="A54" s="179"/>
      <c r="B54" s="207"/>
      <c r="C54" s="209"/>
      <c r="D54" s="23" t="s">
        <v>23</v>
      </c>
      <c r="E54" s="68">
        <f t="shared" si="6"/>
        <v>0</v>
      </c>
      <c r="F54" s="42">
        <f aca="true" t="shared" si="26" ref="F54:Q54">F50-F52</f>
        <v>0</v>
      </c>
      <c r="G54" s="42">
        <f t="shared" si="26"/>
        <v>0</v>
      </c>
      <c r="H54" s="42">
        <f t="shared" si="26"/>
        <v>0</v>
      </c>
      <c r="I54" s="42">
        <f t="shared" si="26"/>
        <v>0</v>
      </c>
      <c r="J54" s="42">
        <f t="shared" si="26"/>
        <v>0</v>
      </c>
      <c r="K54" s="42">
        <f t="shared" si="26"/>
        <v>0</v>
      </c>
      <c r="L54" s="42">
        <f t="shared" si="26"/>
        <v>0</v>
      </c>
      <c r="M54" s="42">
        <f t="shared" si="26"/>
        <v>0</v>
      </c>
      <c r="N54" s="39">
        <f t="shared" si="26"/>
        <v>0</v>
      </c>
      <c r="O54" s="39">
        <f t="shared" si="26"/>
        <v>0</v>
      </c>
      <c r="P54" s="39">
        <f t="shared" si="26"/>
        <v>0</v>
      </c>
      <c r="Q54" s="39">
        <f t="shared" si="26"/>
        <v>0</v>
      </c>
      <c r="R54" s="39">
        <f t="shared" si="7"/>
        <v>0</v>
      </c>
      <c r="S54" s="39">
        <f t="shared" si="25"/>
        <v>0</v>
      </c>
      <c r="T54" s="39">
        <f t="shared" si="25"/>
        <v>0</v>
      </c>
      <c r="U54" s="39">
        <f t="shared" si="25"/>
        <v>0</v>
      </c>
      <c r="V54" s="39">
        <f t="shared" si="25"/>
        <v>0</v>
      </c>
      <c r="W54" s="39">
        <f t="shared" si="25"/>
        <v>0</v>
      </c>
      <c r="X54" s="68">
        <f t="shared" si="8"/>
        <v>0</v>
      </c>
    </row>
    <row r="55" spans="1:24" ht="25.5" customHeight="1">
      <c r="A55" s="177">
        <v>8</v>
      </c>
      <c r="B55" s="207" t="s">
        <v>212</v>
      </c>
      <c r="C55" s="209" t="s">
        <v>20</v>
      </c>
      <c r="D55" s="23" t="s">
        <v>110</v>
      </c>
      <c r="E55" s="68">
        <f t="shared" si="6"/>
        <v>258.7</v>
      </c>
      <c r="F55" s="46">
        <v>91.7</v>
      </c>
      <c r="G55" s="46">
        <v>0</v>
      </c>
      <c r="H55" s="46">
        <v>27</v>
      </c>
      <c r="I55" s="46">
        <v>0</v>
      </c>
      <c r="J55" s="46">
        <v>140</v>
      </c>
      <c r="K55" s="46">
        <v>0</v>
      </c>
      <c r="L55" s="46">
        <v>0</v>
      </c>
      <c r="M55" s="46">
        <v>0</v>
      </c>
      <c r="N55" s="70">
        <v>0</v>
      </c>
      <c r="O55" s="70">
        <v>156</v>
      </c>
      <c r="P55" s="70">
        <v>263</v>
      </c>
      <c r="Q55" s="70">
        <v>0</v>
      </c>
      <c r="R55" s="39">
        <f t="shared" si="7"/>
        <v>0</v>
      </c>
      <c r="S55" s="47">
        <v>0</v>
      </c>
      <c r="T55" s="47">
        <v>0</v>
      </c>
      <c r="U55" s="47">
        <v>533.7</v>
      </c>
      <c r="V55" s="47">
        <v>0</v>
      </c>
      <c r="W55" s="47">
        <v>0</v>
      </c>
      <c r="X55" s="68">
        <f t="shared" si="8"/>
        <v>1211.4</v>
      </c>
    </row>
    <row r="56" spans="1:24" ht="25.5">
      <c r="A56" s="178"/>
      <c r="B56" s="207"/>
      <c r="C56" s="209"/>
      <c r="D56" s="23" t="s">
        <v>23</v>
      </c>
      <c r="E56" s="68">
        <f t="shared" si="6"/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70">
        <v>0</v>
      </c>
      <c r="O56" s="70">
        <v>0</v>
      </c>
      <c r="P56" s="70">
        <v>0</v>
      </c>
      <c r="Q56" s="70">
        <v>0</v>
      </c>
      <c r="R56" s="39">
        <f t="shared" si="7"/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68">
        <f t="shared" si="8"/>
        <v>0</v>
      </c>
    </row>
    <row r="57" spans="1:24" ht="25.5">
      <c r="A57" s="178"/>
      <c r="B57" s="207"/>
      <c r="C57" s="209" t="s">
        <v>21</v>
      </c>
      <c r="D57" s="23" t="s">
        <v>110</v>
      </c>
      <c r="E57" s="68">
        <f t="shared" si="6"/>
        <v>258.7</v>
      </c>
      <c r="F57" s="46">
        <v>91.7</v>
      </c>
      <c r="G57" s="46">
        <v>0</v>
      </c>
      <c r="H57" s="46">
        <v>27</v>
      </c>
      <c r="I57" s="46">
        <v>0</v>
      </c>
      <c r="J57" s="46">
        <v>140</v>
      </c>
      <c r="K57" s="46">
        <v>0</v>
      </c>
      <c r="L57" s="46">
        <v>0</v>
      </c>
      <c r="M57" s="46">
        <v>0</v>
      </c>
      <c r="N57" s="70">
        <v>0</v>
      </c>
      <c r="O57" s="70">
        <v>156</v>
      </c>
      <c r="P57" s="70">
        <v>263</v>
      </c>
      <c r="Q57" s="70">
        <v>0</v>
      </c>
      <c r="R57" s="39">
        <f t="shared" si="7"/>
        <v>0</v>
      </c>
      <c r="S57" s="47">
        <v>0</v>
      </c>
      <c r="T57" s="47">
        <v>0</v>
      </c>
      <c r="U57" s="47">
        <v>533.7</v>
      </c>
      <c r="V57" s="47">
        <v>0</v>
      </c>
      <c r="W57" s="47">
        <v>0</v>
      </c>
      <c r="X57" s="68">
        <f t="shared" si="8"/>
        <v>1211.4</v>
      </c>
    </row>
    <row r="58" spans="1:24" ht="25.5">
      <c r="A58" s="178"/>
      <c r="B58" s="207"/>
      <c r="C58" s="209"/>
      <c r="D58" s="23" t="s">
        <v>23</v>
      </c>
      <c r="E58" s="68">
        <f t="shared" si="6"/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70">
        <v>0</v>
      </c>
      <c r="O58" s="70">
        <v>0</v>
      </c>
      <c r="P58" s="70">
        <v>0</v>
      </c>
      <c r="Q58" s="70">
        <v>0</v>
      </c>
      <c r="R58" s="39">
        <f t="shared" si="7"/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68">
        <f t="shared" si="8"/>
        <v>0</v>
      </c>
    </row>
    <row r="59" spans="1:24" ht="25.5">
      <c r="A59" s="178"/>
      <c r="B59" s="207"/>
      <c r="C59" s="209" t="s">
        <v>22</v>
      </c>
      <c r="D59" s="23" t="s">
        <v>110</v>
      </c>
      <c r="E59" s="68">
        <f t="shared" si="6"/>
        <v>0</v>
      </c>
      <c r="F59" s="42">
        <f aca="true" t="shared" si="27" ref="F59:Q59">F55-F57</f>
        <v>0</v>
      </c>
      <c r="G59" s="42">
        <f t="shared" si="27"/>
        <v>0</v>
      </c>
      <c r="H59" s="42">
        <f t="shared" si="27"/>
        <v>0</v>
      </c>
      <c r="I59" s="42">
        <f t="shared" si="27"/>
        <v>0</v>
      </c>
      <c r="J59" s="42">
        <f t="shared" si="27"/>
        <v>0</v>
      </c>
      <c r="K59" s="42">
        <f t="shared" si="27"/>
        <v>0</v>
      </c>
      <c r="L59" s="42">
        <f t="shared" si="27"/>
        <v>0</v>
      </c>
      <c r="M59" s="42">
        <f t="shared" si="27"/>
        <v>0</v>
      </c>
      <c r="N59" s="39">
        <f t="shared" si="27"/>
        <v>0</v>
      </c>
      <c r="O59" s="39">
        <f t="shared" si="27"/>
        <v>0</v>
      </c>
      <c r="P59" s="39">
        <f t="shared" si="27"/>
        <v>0</v>
      </c>
      <c r="Q59" s="39">
        <f t="shared" si="27"/>
        <v>0</v>
      </c>
      <c r="R59" s="39">
        <f t="shared" si="7"/>
        <v>0</v>
      </c>
      <c r="S59" s="39">
        <f aca="true" t="shared" si="28" ref="S59:W60">S55-S57</f>
        <v>0</v>
      </c>
      <c r="T59" s="39">
        <f t="shared" si="28"/>
        <v>0</v>
      </c>
      <c r="U59" s="39">
        <f t="shared" si="28"/>
        <v>0</v>
      </c>
      <c r="V59" s="39">
        <f t="shared" si="28"/>
        <v>0</v>
      </c>
      <c r="W59" s="39">
        <f t="shared" si="28"/>
        <v>0</v>
      </c>
      <c r="X59" s="68">
        <f t="shared" si="8"/>
        <v>0</v>
      </c>
    </row>
    <row r="60" spans="1:24" ht="25.5">
      <c r="A60" s="179"/>
      <c r="B60" s="207"/>
      <c r="C60" s="209"/>
      <c r="D60" s="23" t="s">
        <v>23</v>
      </c>
      <c r="E60" s="68">
        <f t="shared" si="6"/>
        <v>0</v>
      </c>
      <c r="F60" s="42">
        <f aca="true" t="shared" si="29" ref="F60:Q60">F56-F58</f>
        <v>0</v>
      </c>
      <c r="G60" s="42">
        <f t="shared" si="29"/>
        <v>0</v>
      </c>
      <c r="H60" s="42">
        <f t="shared" si="29"/>
        <v>0</v>
      </c>
      <c r="I60" s="42">
        <f t="shared" si="29"/>
        <v>0</v>
      </c>
      <c r="J60" s="42">
        <f t="shared" si="29"/>
        <v>0</v>
      </c>
      <c r="K60" s="42">
        <f t="shared" si="29"/>
        <v>0</v>
      </c>
      <c r="L60" s="42">
        <f t="shared" si="29"/>
        <v>0</v>
      </c>
      <c r="M60" s="42">
        <f t="shared" si="29"/>
        <v>0</v>
      </c>
      <c r="N60" s="39">
        <f t="shared" si="29"/>
        <v>0</v>
      </c>
      <c r="O60" s="39">
        <f t="shared" si="29"/>
        <v>0</v>
      </c>
      <c r="P60" s="39">
        <f t="shared" si="29"/>
        <v>0</v>
      </c>
      <c r="Q60" s="39">
        <f t="shared" si="29"/>
        <v>0</v>
      </c>
      <c r="R60" s="39">
        <f t="shared" si="7"/>
        <v>0</v>
      </c>
      <c r="S60" s="39">
        <f t="shared" si="28"/>
        <v>0</v>
      </c>
      <c r="T60" s="39">
        <f t="shared" si="28"/>
        <v>0</v>
      </c>
      <c r="U60" s="39">
        <f t="shared" si="28"/>
        <v>0</v>
      </c>
      <c r="V60" s="39">
        <f t="shared" si="28"/>
        <v>0</v>
      </c>
      <c r="W60" s="39">
        <f t="shared" si="28"/>
        <v>0</v>
      </c>
      <c r="X60" s="68">
        <f t="shared" si="8"/>
        <v>0</v>
      </c>
    </row>
    <row r="61" spans="1:24" ht="25.5" customHeight="1">
      <c r="A61" s="177">
        <v>9</v>
      </c>
      <c r="B61" s="207" t="s">
        <v>213</v>
      </c>
      <c r="C61" s="209" t="s">
        <v>20</v>
      </c>
      <c r="D61" s="23" t="s">
        <v>110</v>
      </c>
      <c r="E61" s="68">
        <f t="shared" si="6"/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70">
        <v>0</v>
      </c>
      <c r="O61" s="70">
        <v>160</v>
      </c>
      <c r="P61" s="70">
        <v>811.4</v>
      </c>
      <c r="Q61" s="70">
        <v>0</v>
      </c>
      <c r="R61" s="39">
        <f t="shared" si="7"/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68">
        <f t="shared" si="8"/>
        <v>971.4</v>
      </c>
    </row>
    <row r="62" spans="1:24" ht="25.5">
      <c r="A62" s="178"/>
      <c r="B62" s="207"/>
      <c r="C62" s="209"/>
      <c r="D62" s="23" t="s">
        <v>23</v>
      </c>
      <c r="E62" s="68">
        <f t="shared" si="6"/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70">
        <v>0</v>
      </c>
      <c r="O62" s="70">
        <v>0</v>
      </c>
      <c r="P62" s="70">
        <v>0</v>
      </c>
      <c r="Q62" s="70">
        <v>0</v>
      </c>
      <c r="R62" s="39">
        <f t="shared" si="7"/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68">
        <f t="shared" si="8"/>
        <v>0</v>
      </c>
    </row>
    <row r="63" spans="1:24" ht="25.5">
      <c r="A63" s="178"/>
      <c r="B63" s="207"/>
      <c r="C63" s="209" t="s">
        <v>21</v>
      </c>
      <c r="D63" s="23" t="s">
        <v>110</v>
      </c>
      <c r="E63" s="68">
        <f t="shared" si="6"/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70">
        <v>0</v>
      </c>
      <c r="O63" s="70">
        <v>160</v>
      </c>
      <c r="P63" s="70">
        <v>811.4</v>
      </c>
      <c r="Q63" s="70">
        <v>0</v>
      </c>
      <c r="R63" s="39">
        <f t="shared" si="7"/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68">
        <f t="shared" si="8"/>
        <v>971.4</v>
      </c>
    </row>
    <row r="64" spans="1:24" ht="25.5">
      <c r="A64" s="178"/>
      <c r="B64" s="207"/>
      <c r="C64" s="209"/>
      <c r="D64" s="23" t="s">
        <v>23</v>
      </c>
      <c r="E64" s="68">
        <f t="shared" si="6"/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70">
        <v>0</v>
      </c>
      <c r="O64" s="70">
        <v>0</v>
      </c>
      <c r="P64" s="70">
        <v>0</v>
      </c>
      <c r="Q64" s="70">
        <v>0</v>
      </c>
      <c r="R64" s="39">
        <f t="shared" si="7"/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68">
        <f t="shared" si="8"/>
        <v>0</v>
      </c>
    </row>
    <row r="65" spans="1:24" ht="25.5">
      <c r="A65" s="178"/>
      <c r="B65" s="207"/>
      <c r="C65" s="209" t="s">
        <v>22</v>
      </c>
      <c r="D65" s="23" t="s">
        <v>110</v>
      </c>
      <c r="E65" s="68">
        <f t="shared" si="6"/>
        <v>0</v>
      </c>
      <c r="F65" s="42">
        <f aca="true" t="shared" si="30" ref="F65:Q65">F61-F63</f>
        <v>0</v>
      </c>
      <c r="G65" s="42">
        <f t="shared" si="30"/>
        <v>0</v>
      </c>
      <c r="H65" s="42">
        <f t="shared" si="30"/>
        <v>0</v>
      </c>
      <c r="I65" s="42">
        <f t="shared" si="30"/>
        <v>0</v>
      </c>
      <c r="J65" s="42">
        <f t="shared" si="30"/>
        <v>0</v>
      </c>
      <c r="K65" s="42">
        <f t="shared" si="30"/>
        <v>0</v>
      </c>
      <c r="L65" s="42">
        <f t="shared" si="30"/>
        <v>0</v>
      </c>
      <c r="M65" s="42">
        <f t="shared" si="30"/>
        <v>0</v>
      </c>
      <c r="N65" s="39">
        <f t="shared" si="30"/>
        <v>0</v>
      </c>
      <c r="O65" s="39">
        <f t="shared" si="30"/>
        <v>0</v>
      </c>
      <c r="P65" s="39">
        <f t="shared" si="30"/>
        <v>0</v>
      </c>
      <c r="Q65" s="39">
        <f t="shared" si="30"/>
        <v>0</v>
      </c>
      <c r="R65" s="39">
        <f t="shared" si="7"/>
        <v>0</v>
      </c>
      <c r="S65" s="39">
        <f aca="true" t="shared" si="31" ref="S65:W66">S61-S63</f>
        <v>0</v>
      </c>
      <c r="T65" s="39">
        <f t="shared" si="31"/>
        <v>0</v>
      </c>
      <c r="U65" s="39">
        <f t="shared" si="31"/>
        <v>0</v>
      </c>
      <c r="V65" s="39">
        <f t="shared" si="31"/>
        <v>0</v>
      </c>
      <c r="W65" s="39">
        <f t="shared" si="31"/>
        <v>0</v>
      </c>
      <c r="X65" s="68">
        <f t="shared" si="8"/>
        <v>0</v>
      </c>
    </row>
    <row r="66" spans="1:24" ht="25.5">
      <c r="A66" s="179"/>
      <c r="B66" s="207"/>
      <c r="C66" s="209"/>
      <c r="D66" s="23" t="s">
        <v>23</v>
      </c>
      <c r="E66" s="68">
        <f t="shared" si="6"/>
        <v>0</v>
      </c>
      <c r="F66" s="42">
        <f aca="true" t="shared" si="32" ref="F66:Q66">F62-F64</f>
        <v>0</v>
      </c>
      <c r="G66" s="42">
        <f t="shared" si="32"/>
        <v>0</v>
      </c>
      <c r="H66" s="42">
        <f t="shared" si="32"/>
        <v>0</v>
      </c>
      <c r="I66" s="42">
        <f t="shared" si="32"/>
        <v>0</v>
      </c>
      <c r="J66" s="42">
        <f t="shared" si="32"/>
        <v>0</v>
      </c>
      <c r="K66" s="42">
        <f t="shared" si="32"/>
        <v>0</v>
      </c>
      <c r="L66" s="42">
        <f t="shared" si="32"/>
        <v>0</v>
      </c>
      <c r="M66" s="42">
        <f t="shared" si="32"/>
        <v>0</v>
      </c>
      <c r="N66" s="39">
        <f t="shared" si="32"/>
        <v>0</v>
      </c>
      <c r="O66" s="39">
        <f t="shared" si="32"/>
        <v>0</v>
      </c>
      <c r="P66" s="39">
        <f t="shared" si="32"/>
        <v>0</v>
      </c>
      <c r="Q66" s="39">
        <f t="shared" si="32"/>
        <v>0</v>
      </c>
      <c r="R66" s="39">
        <f t="shared" si="7"/>
        <v>0</v>
      </c>
      <c r="S66" s="39">
        <f t="shared" si="31"/>
        <v>0</v>
      </c>
      <c r="T66" s="39">
        <f t="shared" si="31"/>
        <v>0</v>
      </c>
      <c r="U66" s="39">
        <f t="shared" si="31"/>
        <v>0</v>
      </c>
      <c r="V66" s="39">
        <f t="shared" si="31"/>
        <v>0</v>
      </c>
      <c r="W66" s="39">
        <f t="shared" si="31"/>
        <v>0</v>
      </c>
      <c r="X66" s="68">
        <f t="shared" si="8"/>
        <v>0</v>
      </c>
    </row>
    <row r="67" spans="1:24" ht="25.5" customHeight="1">
      <c r="A67" s="177">
        <v>10</v>
      </c>
      <c r="B67" s="210" t="s">
        <v>214</v>
      </c>
      <c r="C67" s="209" t="s">
        <v>20</v>
      </c>
      <c r="D67" s="23" t="s">
        <v>110</v>
      </c>
      <c r="E67" s="68">
        <f t="shared" si="6"/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70">
        <v>0</v>
      </c>
      <c r="O67" s="70">
        <v>62</v>
      </c>
      <c r="P67" s="70">
        <v>171.8</v>
      </c>
      <c r="Q67" s="70">
        <v>0</v>
      </c>
      <c r="R67" s="39">
        <f t="shared" si="7"/>
        <v>0</v>
      </c>
      <c r="S67" s="47">
        <v>0</v>
      </c>
      <c r="T67" s="47">
        <v>0</v>
      </c>
      <c r="U67" s="47">
        <v>105</v>
      </c>
      <c r="V67" s="47">
        <v>0</v>
      </c>
      <c r="W67" s="47">
        <v>0</v>
      </c>
      <c r="X67" s="68">
        <f t="shared" si="8"/>
        <v>338.8</v>
      </c>
    </row>
    <row r="68" spans="1:24" ht="25.5">
      <c r="A68" s="178"/>
      <c r="B68" s="211"/>
      <c r="C68" s="209"/>
      <c r="D68" s="23" t="s">
        <v>23</v>
      </c>
      <c r="E68" s="68">
        <f t="shared" si="6"/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70">
        <v>0</v>
      </c>
      <c r="O68" s="70">
        <v>0</v>
      </c>
      <c r="P68" s="70">
        <v>0</v>
      </c>
      <c r="Q68" s="70">
        <v>0</v>
      </c>
      <c r="R68" s="39">
        <f t="shared" si="7"/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68">
        <f t="shared" si="8"/>
        <v>0</v>
      </c>
    </row>
    <row r="69" spans="1:24" ht="25.5">
      <c r="A69" s="178"/>
      <c r="B69" s="211"/>
      <c r="C69" s="209" t="s">
        <v>21</v>
      </c>
      <c r="D69" s="23" t="s">
        <v>110</v>
      </c>
      <c r="E69" s="68">
        <f t="shared" si="6"/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70">
        <v>0</v>
      </c>
      <c r="O69" s="70">
        <v>62</v>
      </c>
      <c r="P69" s="70">
        <v>171.8</v>
      </c>
      <c r="Q69" s="70">
        <v>0</v>
      </c>
      <c r="R69" s="39">
        <f t="shared" si="7"/>
        <v>0</v>
      </c>
      <c r="S69" s="47">
        <v>0</v>
      </c>
      <c r="T69" s="47">
        <v>0</v>
      </c>
      <c r="U69" s="47">
        <v>105</v>
      </c>
      <c r="V69" s="47">
        <v>0</v>
      </c>
      <c r="W69" s="47">
        <v>0</v>
      </c>
      <c r="X69" s="68">
        <f t="shared" si="8"/>
        <v>338.8</v>
      </c>
    </row>
    <row r="70" spans="1:24" ht="25.5">
      <c r="A70" s="178"/>
      <c r="B70" s="211"/>
      <c r="C70" s="209"/>
      <c r="D70" s="23" t="s">
        <v>23</v>
      </c>
      <c r="E70" s="68">
        <f t="shared" si="6"/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70">
        <v>0</v>
      </c>
      <c r="O70" s="70">
        <v>0</v>
      </c>
      <c r="P70" s="70">
        <v>0</v>
      </c>
      <c r="Q70" s="70">
        <v>0</v>
      </c>
      <c r="R70" s="39">
        <f t="shared" si="7"/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68">
        <f t="shared" si="8"/>
        <v>0</v>
      </c>
    </row>
    <row r="71" spans="1:24" ht="25.5">
      <c r="A71" s="178"/>
      <c r="B71" s="211"/>
      <c r="C71" s="209" t="s">
        <v>22</v>
      </c>
      <c r="D71" s="23" t="s">
        <v>110</v>
      </c>
      <c r="E71" s="68">
        <f t="shared" si="6"/>
        <v>0</v>
      </c>
      <c r="F71" s="42">
        <f aca="true" t="shared" si="33" ref="F71:Q71">F67-F69</f>
        <v>0</v>
      </c>
      <c r="G71" s="42">
        <f t="shared" si="33"/>
        <v>0</v>
      </c>
      <c r="H71" s="42">
        <f t="shared" si="33"/>
        <v>0</v>
      </c>
      <c r="I71" s="42">
        <f t="shared" si="33"/>
        <v>0</v>
      </c>
      <c r="J71" s="42">
        <f t="shared" si="33"/>
        <v>0</v>
      </c>
      <c r="K71" s="42">
        <f t="shared" si="33"/>
        <v>0</v>
      </c>
      <c r="L71" s="42">
        <f t="shared" si="33"/>
        <v>0</v>
      </c>
      <c r="M71" s="42">
        <f t="shared" si="33"/>
        <v>0</v>
      </c>
      <c r="N71" s="39">
        <f t="shared" si="33"/>
        <v>0</v>
      </c>
      <c r="O71" s="39">
        <f t="shared" si="33"/>
        <v>0</v>
      </c>
      <c r="P71" s="39">
        <f t="shared" si="33"/>
        <v>0</v>
      </c>
      <c r="Q71" s="39">
        <f t="shared" si="33"/>
        <v>0</v>
      </c>
      <c r="R71" s="39">
        <f t="shared" si="7"/>
        <v>0</v>
      </c>
      <c r="S71" s="39">
        <f aca="true" t="shared" si="34" ref="S71:W72">S67-S69</f>
        <v>0</v>
      </c>
      <c r="T71" s="39">
        <f t="shared" si="34"/>
        <v>0</v>
      </c>
      <c r="U71" s="39">
        <f t="shared" si="34"/>
        <v>0</v>
      </c>
      <c r="V71" s="39">
        <f t="shared" si="34"/>
        <v>0</v>
      </c>
      <c r="W71" s="39">
        <f t="shared" si="34"/>
        <v>0</v>
      </c>
      <c r="X71" s="68">
        <f t="shared" si="8"/>
        <v>0</v>
      </c>
    </row>
    <row r="72" spans="1:24" ht="25.5">
      <c r="A72" s="179"/>
      <c r="B72" s="180"/>
      <c r="C72" s="209"/>
      <c r="D72" s="23" t="s">
        <v>23</v>
      </c>
      <c r="E72" s="68">
        <f t="shared" si="6"/>
        <v>0</v>
      </c>
      <c r="F72" s="42">
        <f aca="true" t="shared" si="35" ref="F72:Q72">F68-F70</f>
        <v>0</v>
      </c>
      <c r="G72" s="42">
        <f t="shared" si="35"/>
        <v>0</v>
      </c>
      <c r="H72" s="42">
        <f t="shared" si="35"/>
        <v>0</v>
      </c>
      <c r="I72" s="42">
        <f t="shared" si="35"/>
        <v>0</v>
      </c>
      <c r="J72" s="42">
        <f t="shared" si="35"/>
        <v>0</v>
      </c>
      <c r="K72" s="42">
        <f t="shared" si="35"/>
        <v>0</v>
      </c>
      <c r="L72" s="42">
        <f t="shared" si="35"/>
        <v>0</v>
      </c>
      <c r="M72" s="42">
        <f t="shared" si="35"/>
        <v>0</v>
      </c>
      <c r="N72" s="39">
        <f t="shared" si="35"/>
        <v>0</v>
      </c>
      <c r="O72" s="39">
        <f t="shared" si="35"/>
        <v>0</v>
      </c>
      <c r="P72" s="39">
        <f t="shared" si="35"/>
        <v>0</v>
      </c>
      <c r="Q72" s="39">
        <f t="shared" si="35"/>
        <v>0</v>
      </c>
      <c r="R72" s="39">
        <f t="shared" si="7"/>
        <v>0</v>
      </c>
      <c r="S72" s="39">
        <f t="shared" si="34"/>
        <v>0</v>
      </c>
      <c r="T72" s="39">
        <f t="shared" si="34"/>
        <v>0</v>
      </c>
      <c r="U72" s="39">
        <f t="shared" si="34"/>
        <v>0</v>
      </c>
      <c r="V72" s="39">
        <f t="shared" si="34"/>
        <v>0</v>
      </c>
      <c r="W72" s="39">
        <f t="shared" si="34"/>
        <v>0</v>
      </c>
      <c r="X72" s="68">
        <f t="shared" si="8"/>
        <v>0</v>
      </c>
    </row>
    <row r="73" spans="1:24" ht="25.5" customHeight="1">
      <c r="A73" s="177">
        <v>11</v>
      </c>
      <c r="B73" s="210" t="s">
        <v>215</v>
      </c>
      <c r="C73" s="209" t="s">
        <v>20</v>
      </c>
      <c r="D73" s="23" t="s">
        <v>110</v>
      </c>
      <c r="E73" s="68">
        <f t="shared" si="6"/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70">
        <v>0</v>
      </c>
      <c r="O73" s="70">
        <v>316.6</v>
      </c>
      <c r="P73" s="70">
        <v>272.9</v>
      </c>
      <c r="Q73" s="70">
        <v>14.4</v>
      </c>
      <c r="R73" s="39">
        <f t="shared" si="7"/>
        <v>218.4</v>
      </c>
      <c r="S73" s="47">
        <v>0</v>
      </c>
      <c r="T73" s="47">
        <v>218.4</v>
      </c>
      <c r="U73" s="47">
        <v>0</v>
      </c>
      <c r="V73" s="47">
        <v>0</v>
      </c>
      <c r="W73" s="47">
        <v>0</v>
      </c>
      <c r="X73" s="68">
        <f t="shared" si="8"/>
        <v>822.3</v>
      </c>
    </row>
    <row r="74" spans="1:24" ht="25.5">
      <c r="A74" s="178"/>
      <c r="B74" s="211"/>
      <c r="C74" s="209"/>
      <c r="D74" s="23" t="s">
        <v>23</v>
      </c>
      <c r="E74" s="68">
        <f t="shared" si="6"/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70">
        <v>0</v>
      </c>
      <c r="O74" s="70">
        <v>0</v>
      </c>
      <c r="P74" s="70">
        <v>0</v>
      </c>
      <c r="Q74" s="70">
        <v>0</v>
      </c>
      <c r="R74" s="39">
        <f t="shared" si="7"/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68">
        <f t="shared" si="8"/>
        <v>0</v>
      </c>
    </row>
    <row r="75" spans="1:24" ht="25.5">
      <c r="A75" s="178"/>
      <c r="B75" s="211"/>
      <c r="C75" s="209" t="s">
        <v>21</v>
      </c>
      <c r="D75" s="23" t="s">
        <v>110</v>
      </c>
      <c r="E75" s="68">
        <f t="shared" si="6"/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70">
        <v>0</v>
      </c>
      <c r="O75" s="70">
        <v>316.6</v>
      </c>
      <c r="P75" s="70">
        <v>272.9</v>
      </c>
      <c r="Q75" s="70">
        <v>14.4</v>
      </c>
      <c r="R75" s="39">
        <f t="shared" si="7"/>
        <v>218.4</v>
      </c>
      <c r="S75" s="47">
        <v>0</v>
      </c>
      <c r="T75" s="47">
        <v>218.4</v>
      </c>
      <c r="U75" s="47">
        <v>0</v>
      </c>
      <c r="V75" s="47">
        <v>0</v>
      </c>
      <c r="W75" s="47">
        <v>0</v>
      </c>
      <c r="X75" s="68">
        <f t="shared" si="8"/>
        <v>822.3</v>
      </c>
    </row>
    <row r="76" spans="1:24" ht="25.5">
      <c r="A76" s="178"/>
      <c r="B76" s="211"/>
      <c r="C76" s="209"/>
      <c r="D76" s="23" t="s">
        <v>23</v>
      </c>
      <c r="E76" s="68">
        <f t="shared" si="6"/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70">
        <v>0</v>
      </c>
      <c r="O76" s="70">
        <v>0</v>
      </c>
      <c r="P76" s="70">
        <v>0</v>
      </c>
      <c r="Q76" s="70">
        <v>0</v>
      </c>
      <c r="R76" s="39">
        <f t="shared" si="7"/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68">
        <f t="shared" si="8"/>
        <v>0</v>
      </c>
    </row>
    <row r="77" spans="1:24" ht="25.5">
      <c r="A77" s="178"/>
      <c r="B77" s="211"/>
      <c r="C77" s="209" t="s">
        <v>22</v>
      </c>
      <c r="D77" s="23" t="s">
        <v>110</v>
      </c>
      <c r="E77" s="68">
        <f aca="true" t="shared" si="36" ref="E77:E126">F77+G77+H77+I77+J77+K77+L77+M77</f>
        <v>0</v>
      </c>
      <c r="F77" s="42">
        <f aca="true" t="shared" si="37" ref="F77:Q77">F73-F75</f>
        <v>0</v>
      </c>
      <c r="G77" s="42">
        <f t="shared" si="37"/>
        <v>0</v>
      </c>
      <c r="H77" s="42">
        <f t="shared" si="37"/>
        <v>0</v>
      </c>
      <c r="I77" s="42">
        <f t="shared" si="37"/>
        <v>0</v>
      </c>
      <c r="J77" s="42">
        <f t="shared" si="37"/>
        <v>0</v>
      </c>
      <c r="K77" s="42">
        <f t="shared" si="37"/>
        <v>0</v>
      </c>
      <c r="L77" s="42">
        <f t="shared" si="37"/>
        <v>0</v>
      </c>
      <c r="M77" s="42">
        <f t="shared" si="37"/>
        <v>0</v>
      </c>
      <c r="N77" s="39">
        <f t="shared" si="37"/>
        <v>0</v>
      </c>
      <c r="O77" s="39">
        <f t="shared" si="37"/>
        <v>0</v>
      </c>
      <c r="P77" s="39">
        <f t="shared" si="37"/>
        <v>0</v>
      </c>
      <c r="Q77" s="39">
        <f t="shared" si="37"/>
        <v>0</v>
      </c>
      <c r="R77" s="39">
        <f aca="true" t="shared" si="38" ref="R77:R126">S77+T77</f>
        <v>0</v>
      </c>
      <c r="S77" s="39">
        <f aca="true" t="shared" si="39" ref="S77:W78">S73-S75</f>
        <v>0</v>
      </c>
      <c r="T77" s="39">
        <f t="shared" si="39"/>
        <v>0</v>
      </c>
      <c r="U77" s="39">
        <f t="shared" si="39"/>
        <v>0</v>
      </c>
      <c r="V77" s="39">
        <f t="shared" si="39"/>
        <v>0</v>
      </c>
      <c r="W77" s="39">
        <f t="shared" si="39"/>
        <v>0</v>
      </c>
      <c r="X77" s="68">
        <f aca="true" t="shared" si="40" ref="X77:X126">E77+N77+O77+P77+Q77+R77+U77+V77+W77</f>
        <v>0</v>
      </c>
    </row>
    <row r="78" spans="1:24" ht="25.5">
      <c r="A78" s="179"/>
      <c r="B78" s="180"/>
      <c r="C78" s="209"/>
      <c r="D78" s="23" t="s">
        <v>23</v>
      </c>
      <c r="E78" s="68">
        <f t="shared" si="36"/>
        <v>0</v>
      </c>
      <c r="F78" s="42">
        <f aca="true" t="shared" si="41" ref="F78:Q78">F74-F76</f>
        <v>0</v>
      </c>
      <c r="G78" s="42">
        <f t="shared" si="41"/>
        <v>0</v>
      </c>
      <c r="H78" s="42">
        <f t="shared" si="41"/>
        <v>0</v>
      </c>
      <c r="I78" s="42">
        <f t="shared" si="41"/>
        <v>0</v>
      </c>
      <c r="J78" s="42">
        <f t="shared" si="41"/>
        <v>0</v>
      </c>
      <c r="K78" s="42">
        <f t="shared" si="41"/>
        <v>0</v>
      </c>
      <c r="L78" s="42">
        <f t="shared" si="41"/>
        <v>0</v>
      </c>
      <c r="M78" s="42">
        <f t="shared" si="41"/>
        <v>0</v>
      </c>
      <c r="N78" s="39">
        <f t="shared" si="41"/>
        <v>0</v>
      </c>
      <c r="O78" s="39">
        <f t="shared" si="41"/>
        <v>0</v>
      </c>
      <c r="P78" s="39">
        <f t="shared" si="41"/>
        <v>0</v>
      </c>
      <c r="Q78" s="39">
        <f t="shared" si="41"/>
        <v>0</v>
      </c>
      <c r="R78" s="39">
        <f t="shared" si="38"/>
        <v>0</v>
      </c>
      <c r="S78" s="39">
        <f t="shared" si="39"/>
        <v>0</v>
      </c>
      <c r="T78" s="39">
        <f t="shared" si="39"/>
        <v>0</v>
      </c>
      <c r="U78" s="39">
        <f t="shared" si="39"/>
        <v>0</v>
      </c>
      <c r="V78" s="39">
        <f t="shared" si="39"/>
        <v>0</v>
      </c>
      <c r="W78" s="39">
        <f t="shared" si="39"/>
        <v>0</v>
      </c>
      <c r="X78" s="68">
        <f t="shared" si="40"/>
        <v>0</v>
      </c>
    </row>
    <row r="79" spans="1:24" ht="25.5" customHeight="1">
      <c r="A79" s="177">
        <v>12</v>
      </c>
      <c r="B79" s="210" t="s">
        <v>216</v>
      </c>
      <c r="C79" s="209" t="s">
        <v>20</v>
      </c>
      <c r="D79" s="23" t="s">
        <v>110</v>
      </c>
      <c r="E79" s="68">
        <f t="shared" si="36"/>
        <v>462.79999999999995</v>
      </c>
      <c r="F79" s="46">
        <v>177.2</v>
      </c>
      <c r="G79" s="46">
        <v>0</v>
      </c>
      <c r="H79" s="46">
        <v>0</v>
      </c>
      <c r="I79" s="46">
        <v>6</v>
      </c>
      <c r="J79" s="46">
        <v>213.6</v>
      </c>
      <c r="K79" s="46">
        <v>40</v>
      </c>
      <c r="L79" s="46">
        <v>26</v>
      </c>
      <c r="M79" s="46">
        <v>0</v>
      </c>
      <c r="N79" s="70">
        <v>0</v>
      </c>
      <c r="O79" s="70">
        <v>100</v>
      </c>
      <c r="P79" s="70">
        <v>191.4</v>
      </c>
      <c r="Q79" s="70">
        <v>0</v>
      </c>
      <c r="R79" s="39">
        <f t="shared" si="38"/>
        <v>38.9</v>
      </c>
      <c r="S79" s="47">
        <v>0</v>
      </c>
      <c r="T79" s="47">
        <v>38.9</v>
      </c>
      <c r="U79" s="47">
        <v>986.2</v>
      </c>
      <c r="V79" s="47">
        <v>0</v>
      </c>
      <c r="W79" s="47">
        <v>0</v>
      </c>
      <c r="X79" s="68">
        <f t="shared" si="40"/>
        <v>1779.3</v>
      </c>
    </row>
    <row r="80" spans="1:24" ht="25.5">
      <c r="A80" s="178"/>
      <c r="B80" s="211"/>
      <c r="C80" s="209"/>
      <c r="D80" s="23" t="s">
        <v>23</v>
      </c>
      <c r="E80" s="68">
        <f t="shared" si="36"/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70">
        <v>0</v>
      </c>
      <c r="O80" s="70">
        <v>0</v>
      </c>
      <c r="P80" s="70">
        <v>0</v>
      </c>
      <c r="Q80" s="70">
        <v>0</v>
      </c>
      <c r="R80" s="39">
        <f t="shared" si="38"/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68">
        <f t="shared" si="40"/>
        <v>0</v>
      </c>
    </row>
    <row r="81" spans="1:24" ht="25.5">
      <c r="A81" s="178"/>
      <c r="B81" s="211"/>
      <c r="C81" s="209" t="s">
        <v>21</v>
      </c>
      <c r="D81" s="23" t="s">
        <v>110</v>
      </c>
      <c r="E81" s="68">
        <f t="shared" si="36"/>
        <v>462.79999999999995</v>
      </c>
      <c r="F81" s="46">
        <v>177.2</v>
      </c>
      <c r="G81" s="46">
        <v>0</v>
      </c>
      <c r="H81" s="46">
        <v>0</v>
      </c>
      <c r="I81" s="46">
        <v>6</v>
      </c>
      <c r="J81" s="46">
        <v>213.6</v>
      </c>
      <c r="K81" s="46">
        <v>40</v>
      </c>
      <c r="L81" s="46">
        <v>26</v>
      </c>
      <c r="M81" s="46">
        <v>0</v>
      </c>
      <c r="N81" s="70">
        <v>0</v>
      </c>
      <c r="O81" s="70">
        <v>100</v>
      </c>
      <c r="P81" s="70">
        <v>191.4</v>
      </c>
      <c r="Q81" s="70">
        <v>0</v>
      </c>
      <c r="R81" s="39">
        <f t="shared" si="38"/>
        <v>38.9</v>
      </c>
      <c r="S81" s="47">
        <v>0</v>
      </c>
      <c r="T81" s="47">
        <v>38.9</v>
      </c>
      <c r="U81" s="47">
        <v>986.2</v>
      </c>
      <c r="V81" s="47">
        <v>0</v>
      </c>
      <c r="W81" s="47">
        <v>0</v>
      </c>
      <c r="X81" s="68">
        <f t="shared" si="40"/>
        <v>1779.3</v>
      </c>
    </row>
    <row r="82" spans="1:24" ht="25.5">
      <c r="A82" s="178"/>
      <c r="B82" s="211"/>
      <c r="C82" s="209"/>
      <c r="D82" s="23" t="s">
        <v>23</v>
      </c>
      <c r="E82" s="68">
        <f t="shared" si="36"/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70">
        <v>0</v>
      </c>
      <c r="O82" s="70">
        <v>0</v>
      </c>
      <c r="P82" s="70">
        <v>0</v>
      </c>
      <c r="Q82" s="70">
        <v>0</v>
      </c>
      <c r="R82" s="39">
        <f t="shared" si="38"/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68">
        <f t="shared" si="40"/>
        <v>0</v>
      </c>
    </row>
    <row r="83" spans="1:24" ht="25.5">
      <c r="A83" s="178"/>
      <c r="B83" s="211"/>
      <c r="C83" s="209" t="s">
        <v>22</v>
      </c>
      <c r="D83" s="23" t="s">
        <v>110</v>
      </c>
      <c r="E83" s="68">
        <f t="shared" si="36"/>
        <v>0</v>
      </c>
      <c r="F83" s="42">
        <f aca="true" t="shared" si="42" ref="F83:Q83">F79-F81</f>
        <v>0</v>
      </c>
      <c r="G83" s="42">
        <f t="shared" si="42"/>
        <v>0</v>
      </c>
      <c r="H83" s="42">
        <f t="shared" si="42"/>
        <v>0</v>
      </c>
      <c r="I83" s="42">
        <f t="shared" si="42"/>
        <v>0</v>
      </c>
      <c r="J83" s="42">
        <f t="shared" si="42"/>
        <v>0</v>
      </c>
      <c r="K83" s="42">
        <f t="shared" si="42"/>
        <v>0</v>
      </c>
      <c r="L83" s="42">
        <f t="shared" si="42"/>
        <v>0</v>
      </c>
      <c r="M83" s="42">
        <f t="shared" si="42"/>
        <v>0</v>
      </c>
      <c r="N83" s="39">
        <f t="shared" si="42"/>
        <v>0</v>
      </c>
      <c r="O83" s="39">
        <f t="shared" si="42"/>
        <v>0</v>
      </c>
      <c r="P83" s="39">
        <f t="shared" si="42"/>
        <v>0</v>
      </c>
      <c r="Q83" s="39">
        <f t="shared" si="42"/>
        <v>0</v>
      </c>
      <c r="R83" s="39">
        <f t="shared" si="38"/>
        <v>0</v>
      </c>
      <c r="S83" s="39">
        <f aca="true" t="shared" si="43" ref="S83:W84">S79-S81</f>
        <v>0</v>
      </c>
      <c r="T83" s="39">
        <f t="shared" si="43"/>
        <v>0</v>
      </c>
      <c r="U83" s="39">
        <f t="shared" si="43"/>
        <v>0</v>
      </c>
      <c r="V83" s="39">
        <f t="shared" si="43"/>
        <v>0</v>
      </c>
      <c r="W83" s="39">
        <f t="shared" si="43"/>
        <v>0</v>
      </c>
      <c r="X83" s="68">
        <f t="shared" si="40"/>
        <v>0</v>
      </c>
    </row>
    <row r="84" spans="1:24" ht="25.5">
      <c r="A84" s="179"/>
      <c r="B84" s="180"/>
      <c r="C84" s="209"/>
      <c r="D84" s="23" t="s">
        <v>23</v>
      </c>
      <c r="E84" s="68">
        <f t="shared" si="36"/>
        <v>0</v>
      </c>
      <c r="F84" s="42">
        <f aca="true" t="shared" si="44" ref="F84:Q84">F80-F82</f>
        <v>0</v>
      </c>
      <c r="G84" s="42">
        <f t="shared" si="44"/>
        <v>0</v>
      </c>
      <c r="H84" s="42">
        <f t="shared" si="44"/>
        <v>0</v>
      </c>
      <c r="I84" s="42">
        <f t="shared" si="44"/>
        <v>0</v>
      </c>
      <c r="J84" s="42">
        <f t="shared" si="44"/>
        <v>0</v>
      </c>
      <c r="K84" s="42">
        <f t="shared" si="44"/>
        <v>0</v>
      </c>
      <c r="L84" s="42">
        <f t="shared" si="44"/>
        <v>0</v>
      </c>
      <c r="M84" s="42">
        <f t="shared" si="44"/>
        <v>0</v>
      </c>
      <c r="N84" s="39">
        <f t="shared" si="44"/>
        <v>0</v>
      </c>
      <c r="O84" s="39">
        <f t="shared" si="44"/>
        <v>0</v>
      </c>
      <c r="P84" s="39">
        <f t="shared" si="44"/>
        <v>0</v>
      </c>
      <c r="Q84" s="39">
        <f t="shared" si="44"/>
        <v>0</v>
      </c>
      <c r="R84" s="39">
        <f t="shared" si="38"/>
        <v>0</v>
      </c>
      <c r="S84" s="39">
        <f t="shared" si="43"/>
        <v>0</v>
      </c>
      <c r="T84" s="39">
        <f t="shared" si="43"/>
        <v>0</v>
      </c>
      <c r="U84" s="39">
        <f t="shared" si="43"/>
        <v>0</v>
      </c>
      <c r="V84" s="39">
        <f t="shared" si="43"/>
        <v>0</v>
      </c>
      <c r="W84" s="39">
        <f t="shared" si="43"/>
        <v>0</v>
      </c>
      <c r="X84" s="68">
        <f t="shared" si="40"/>
        <v>0</v>
      </c>
    </row>
    <row r="85" spans="1:24" ht="25.5" customHeight="1">
      <c r="A85" s="177">
        <v>13</v>
      </c>
      <c r="B85" s="210" t="s">
        <v>217</v>
      </c>
      <c r="C85" s="209" t="s">
        <v>20</v>
      </c>
      <c r="D85" s="23" t="s">
        <v>110</v>
      </c>
      <c r="E85" s="68">
        <f t="shared" si="36"/>
        <v>346.20000000000005</v>
      </c>
      <c r="F85" s="46">
        <v>33.8</v>
      </c>
      <c r="G85" s="46">
        <v>0</v>
      </c>
      <c r="H85" s="46">
        <v>0</v>
      </c>
      <c r="I85" s="46">
        <v>0</v>
      </c>
      <c r="J85" s="46">
        <v>282.6</v>
      </c>
      <c r="K85" s="46">
        <v>29.8</v>
      </c>
      <c r="L85" s="46">
        <v>0</v>
      </c>
      <c r="M85" s="46">
        <v>0</v>
      </c>
      <c r="N85" s="70">
        <v>0</v>
      </c>
      <c r="O85" s="70">
        <v>217.2</v>
      </c>
      <c r="P85" s="70">
        <v>953.9</v>
      </c>
      <c r="Q85" s="70">
        <v>0</v>
      </c>
      <c r="R85" s="39">
        <f t="shared" si="38"/>
        <v>3.4</v>
      </c>
      <c r="S85" s="47">
        <v>0</v>
      </c>
      <c r="T85" s="47">
        <v>3.4</v>
      </c>
      <c r="U85" s="47">
        <v>0</v>
      </c>
      <c r="V85" s="47">
        <v>0</v>
      </c>
      <c r="W85" s="47">
        <v>0</v>
      </c>
      <c r="X85" s="68">
        <f t="shared" si="40"/>
        <v>1520.7000000000003</v>
      </c>
    </row>
    <row r="86" spans="1:24" ht="25.5">
      <c r="A86" s="178"/>
      <c r="B86" s="211"/>
      <c r="C86" s="209"/>
      <c r="D86" s="23" t="s">
        <v>23</v>
      </c>
      <c r="E86" s="68">
        <f t="shared" si="36"/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70">
        <v>0</v>
      </c>
      <c r="O86" s="70">
        <v>0</v>
      </c>
      <c r="P86" s="70">
        <v>0</v>
      </c>
      <c r="Q86" s="70">
        <v>0</v>
      </c>
      <c r="R86" s="39">
        <f t="shared" si="38"/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68">
        <f t="shared" si="40"/>
        <v>0</v>
      </c>
    </row>
    <row r="87" spans="1:24" ht="25.5">
      <c r="A87" s="178"/>
      <c r="B87" s="211"/>
      <c r="C87" s="209" t="s">
        <v>21</v>
      </c>
      <c r="D87" s="23" t="s">
        <v>110</v>
      </c>
      <c r="E87" s="68">
        <f t="shared" si="36"/>
        <v>346.20000000000005</v>
      </c>
      <c r="F87" s="46">
        <v>33.8</v>
      </c>
      <c r="G87" s="46">
        <v>0</v>
      </c>
      <c r="H87" s="46">
        <v>0</v>
      </c>
      <c r="I87" s="46">
        <v>0</v>
      </c>
      <c r="J87" s="46">
        <v>282.6</v>
      </c>
      <c r="K87" s="46">
        <v>29.8</v>
      </c>
      <c r="L87" s="46">
        <v>0</v>
      </c>
      <c r="M87" s="46">
        <v>0</v>
      </c>
      <c r="N87" s="70">
        <v>0</v>
      </c>
      <c r="O87" s="70">
        <v>217.2</v>
      </c>
      <c r="P87" s="70">
        <v>953.9</v>
      </c>
      <c r="Q87" s="70">
        <v>0</v>
      </c>
      <c r="R87" s="39">
        <f t="shared" si="38"/>
        <v>3.4</v>
      </c>
      <c r="S87" s="47">
        <v>0</v>
      </c>
      <c r="T87" s="47">
        <v>3.4</v>
      </c>
      <c r="U87" s="47">
        <v>0</v>
      </c>
      <c r="V87" s="47">
        <v>0</v>
      </c>
      <c r="W87" s="47">
        <v>0</v>
      </c>
      <c r="X87" s="68">
        <f t="shared" si="40"/>
        <v>1520.7000000000003</v>
      </c>
    </row>
    <row r="88" spans="1:24" ht="25.5">
      <c r="A88" s="178"/>
      <c r="B88" s="211"/>
      <c r="C88" s="209"/>
      <c r="D88" s="23" t="s">
        <v>23</v>
      </c>
      <c r="E88" s="68">
        <f t="shared" si="36"/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70">
        <v>0</v>
      </c>
      <c r="O88" s="70">
        <v>0</v>
      </c>
      <c r="P88" s="70">
        <v>0</v>
      </c>
      <c r="Q88" s="70">
        <v>0</v>
      </c>
      <c r="R88" s="39">
        <f t="shared" si="38"/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68">
        <f t="shared" si="40"/>
        <v>0</v>
      </c>
    </row>
    <row r="89" spans="1:24" ht="25.5">
      <c r="A89" s="178"/>
      <c r="B89" s="211"/>
      <c r="C89" s="209" t="s">
        <v>22</v>
      </c>
      <c r="D89" s="23" t="s">
        <v>110</v>
      </c>
      <c r="E89" s="68">
        <f t="shared" si="36"/>
        <v>0</v>
      </c>
      <c r="F89" s="42">
        <f>F85-F87</f>
        <v>0</v>
      </c>
      <c r="G89" s="42">
        <f aca="true" t="shared" si="45" ref="G89:Q89">G85-G87</f>
        <v>0</v>
      </c>
      <c r="H89" s="42">
        <f t="shared" si="45"/>
        <v>0</v>
      </c>
      <c r="I89" s="42">
        <f t="shared" si="45"/>
        <v>0</v>
      </c>
      <c r="J89" s="42">
        <f t="shared" si="45"/>
        <v>0</v>
      </c>
      <c r="K89" s="42">
        <f t="shared" si="45"/>
        <v>0</v>
      </c>
      <c r="L89" s="42">
        <f t="shared" si="45"/>
        <v>0</v>
      </c>
      <c r="M89" s="42">
        <f t="shared" si="45"/>
        <v>0</v>
      </c>
      <c r="N89" s="39">
        <f t="shared" si="45"/>
        <v>0</v>
      </c>
      <c r="O89" s="39">
        <f t="shared" si="45"/>
        <v>0</v>
      </c>
      <c r="P89" s="39">
        <f t="shared" si="45"/>
        <v>0</v>
      </c>
      <c r="Q89" s="39">
        <f t="shared" si="45"/>
        <v>0</v>
      </c>
      <c r="R89" s="39">
        <f t="shared" si="38"/>
        <v>0</v>
      </c>
      <c r="S89" s="39">
        <f aca="true" t="shared" si="46" ref="S89:W90">S85-S87</f>
        <v>0</v>
      </c>
      <c r="T89" s="39">
        <f t="shared" si="46"/>
        <v>0</v>
      </c>
      <c r="U89" s="39">
        <f t="shared" si="46"/>
        <v>0</v>
      </c>
      <c r="V89" s="39">
        <f t="shared" si="46"/>
        <v>0</v>
      </c>
      <c r="W89" s="39">
        <f t="shared" si="46"/>
        <v>0</v>
      </c>
      <c r="X89" s="68">
        <f t="shared" si="40"/>
        <v>0</v>
      </c>
    </row>
    <row r="90" spans="1:24" ht="25.5">
      <c r="A90" s="179"/>
      <c r="B90" s="180"/>
      <c r="C90" s="209"/>
      <c r="D90" s="23" t="s">
        <v>23</v>
      </c>
      <c r="E90" s="68">
        <f t="shared" si="36"/>
        <v>0</v>
      </c>
      <c r="F90" s="42">
        <f>F86-F88</f>
        <v>0</v>
      </c>
      <c r="G90" s="42">
        <f aca="true" t="shared" si="47" ref="G90:Q90">G86-G88</f>
        <v>0</v>
      </c>
      <c r="H90" s="42">
        <f t="shared" si="47"/>
        <v>0</v>
      </c>
      <c r="I90" s="42">
        <f t="shared" si="47"/>
        <v>0</v>
      </c>
      <c r="J90" s="42">
        <f t="shared" si="47"/>
        <v>0</v>
      </c>
      <c r="K90" s="42">
        <f t="shared" si="47"/>
        <v>0</v>
      </c>
      <c r="L90" s="42">
        <f t="shared" si="47"/>
        <v>0</v>
      </c>
      <c r="M90" s="42">
        <f t="shared" si="47"/>
        <v>0</v>
      </c>
      <c r="N90" s="39">
        <f t="shared" si="47"/>
        <v>0</v>
      </c>
      <c r="O90" s="39">
        <f t="shared" si="47"/>
        <v>0</v>
      </c>
      <c r="P90" s="39">
        <f t="shared" si="47"/>
        <v>0</v>
      </c>
      <c r="Q90" s="39">
        <f t="shared" si="47"/>
        <v>0</v>
      </c>
      <c r="R90" s="39">
        <f t="shared" si="38"/>
        <v>0</v>
      </c>
      <c r="S90" s="39">
        <f t="shared" si="46"/>
        <v>0</v>
      </c>
      <c r="T90" s="39">
        <f t="shared" si="46"/>
        <v>0</v>
      </c>
      <c r="U90" s="39">
        <f t="shared" si="46"/>
        <v>0</v>
      </c>
      <c r="V90" s="39">
        <f t="shared" si="46"/>
        <v>0</v>
      </c>
      <c r="W90" s="39">
        <f t="shared" si="46"/>
        <v>0</v>
      </c>
      <c r="X90" s="68">
        <f t="shared" si="40"/>
        <v>0</v>
      </c>
    </row>
    <row r="91" spans="1:24" ht="25.5" customHeight="1">
      <c r="A91" s="177">
        <v>14</v>
      </c>
      <c r="B91" s="210" t="s">
        <v>218</v>
      </c>
      <c r="C91" s="209" t="s">
        <v>20</v>
      </c>
      <c r="D91" s="23" t="s">
        <v>110</v>
      </c>
      <c r="E91" s="68">
        <f t="shared" si="36"/>
        <v>159</v>
      </c>
      <c r="F91" s="46">
        <v>14.3</v>
      </c>
      <c r="G91" s="46">
        <v>0</v>
      </c>
      <c r="H91" s="46">
        <v>0</v>
      </c>
      <c r="I91" s="46">
        <v>0</v>
      </c>
      <c r="J91" s="46">
        <v>144.7</v>
      </c>
      <c r="K91" s="46">
        <v>0</v>
      </c>
      <c r="L91" s="46">
        <v>0</v>
      </c>
      <c r="M91" s="46">
        <v>0</v>
      </c>
      <c r="N91" s="70">
        <v>0</v>
      </c>
      <c r="O91" s="70">
        <v>235.9</v>
      </c>
      <c r="P91" s="70">
        <v>1201.9</v>
      </c>
      <c r="Q91" s="70">
        <v>0</v>
      </c>
      <c r="R91" s="39">
        <f t="shared" si="38"/>
        <v>30</v>
      </c>
      <c r="S91" s="47">
        <v>0</v>
      </c>
      <c r="T91" s="47">
        <v>30</v>
      </c>
      <c r="U91" s="47">
        <v>0</v>
      </c>
      <c r="V91" s="47">
        <v>0</v>
      </c>
      <c r="W91" s="47">
        <v>0</v>
      </c>
      <c r="X91" s="68">
        <f t="shared" si="40"/>
        <v>1626.8000000000002</v>
      </c>
    </row>
    <row r="92" spans="1:24" ht="25.5">
      <c r="A92" s="178"/>
      <c r="B92" s="211"/>
      <c r="C92" s="209"/>
      <c r="D92" s="23" t="s">
        <v>23</v>
      </c>
      <c r="E92" s="68">
        <f t="shared" si="36"/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70">
        <v>0</v>
      </c>
      <c r="O92" s="70">
        <v>0</v>
      </c>
      <c r="P92" s="70">
        <v>0</v>
      </c>
      <c r="Q92" s="70">
        <v>0</v>
      </c>
      <c r="R92" s="39">
        <f t="shared" si="38"/>
        <v>0</v>
      </c>
      <c r="S92" s="47">
        <v>0</v>
      </c>
      <c r="T92" s="47">
        <v>0</v>
      </c>
      <c r="U92" s="47">
        <v>2330</v>
      </c>
      <c r="V92" s="47">
        <v>0</v>
      </c>
      <c r="W92" s="47">
        <v>0</v>
      </c>
      <c r="X92" s="68">
        <f t="shared" si="40"/>
        <v>2330</v>
      </c>
    </row>
    <row r="93" spans="1:24" ht="25.5">
      <c r="A93" s="178"/>
      <c r="B93" s="211"/>
      <c r="C93" s="209" t="s">
        <v>21</v>
      </c>
      <c r="D93" s="23" t="s">
        <v>110</v>
      </c>
      <c r="E93" s="68">
        <f t="shared" si="36"/>
        <v>159</v>
      </c>
      <c r="F93" s="46">
        <v>14.3</v>
      </c>
      <c r="G93" s="46">
        <v>0</v>
      </c>
      <c r="H93" s="46">
        <v>0</v>
      </c>
      <c r="I93" s="46">
        <v>0</v>
      </c>
      <c r="J93" s="46">
        <v>144.7</v>
      </c>
      <c r="K93" s="46">
        <v>0</v>
      </c>
      <c r="L93" s="46">
        <v>0</v>
      </c>
      <c r="M93" s="46">
        <v>0</v>
      </c>
      <c r="N93" s="70">
        <v>0</v>
      </c>
      <c r="O93" s="70">
        <v>235.9</v>
      </c>
      <c r="P93" s="70">
        <v>1201.9</v>
      </c>
      <c r="Q93" s="70">
        <v>0</v>
      </c>
      <c r="R93" s="39">
        <f t="shared" si="38"/>
        <v>30</v>
      </c>
      <c r="S93" s="47">
        <v>0</v>
      </c>
      <c r="T93" s="47">
        <v>30</v>
      </c>
      <c r="U93" s="47">
        <v>0</v>
      </c>
      <c r="V93" s="47">
        <v>0</v>
      </c>
      <c r="W93" s="47">
        <v>0</v>
      </c>
      <c r="X93" s="68">
        <f t="shared" si="40"/>
        <v>1626.8000000000002</v>
      </c>
    </row>
    <row r="94" spans="1:24" ht="25.5">
      <c r="A94" s="178"/>
      <c r="B94" s="211"/>
      <c r="C94" s="209"/>
      <c r="D94" s="23" t="s">
        <v>23</v>
      </c>
      <c r="E94" s="68">
        <f t="shared" si="36"/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70">
        <v>0</v>
      </c>
      <c r="O94" s="70">
        <v>0</v>
      </c>
      <c r="P94" s="70">
        <v>0</v>
      </c>
      <c r="Q94" s="70">
        <v>0</v>
      </c>
      <c r="R94" s="39">
        <f t="shared" si="38"/>
        <v>0</v>
      </c>
      <c r="S94" s="47">
        <v>0</v>
      </c>
      <c r="T94" s="47">
        <v>0</v>
      </c>
      <c r="U94" s="47">
        <v>2330</v>
      </c>
      <c r="V94" s="47">
        <v>0</v>
      </c>
      <c r="W94" s="47">
        <v>0</v>
      </c>
      <c r="X94" s="68">
        <f t="shared" si="40"/>
        <v>2330</v>
      </c>
    </row>
    <row r="95" spans="1:24" ht="25.5">
      <c r="A95" s="178"/>
      <c r="B95" s="211"/>
      <c r="C95" s="209" t="s">
        <v>22</v>
      </c>
      <c r="D95" s="23" t="s">
        <v>110</v>
      </c>
      <c r="E95" s="68">
        <f t="shared" si="36"/>
        <v>0</v>
      </c>
      <c r="F95" s="42">
        <f aca="true" t="shared" si="48" ref="F95:Q95">F91-F93</f>
        <v>0</v>
      </c>
      <c r="G95" s="42">
        <f t="shared" si="48"/>
        <v>0</v>
      </c>
      <c r="H95" s="42">
        <f t="shared" si="48"/>
        <v>0</v>
      </c>
      <c r="I95" s="42">
        <f t="shared" si="48"/>
        <v>0</v>
      </c>
      <c r="J95" s="42">
        <f t="shared" si="48"/>
        <v>0</v>
      </c>
      <c r="K95" s="42">
        <f t="shared" si="48"/>
        <v>0</v>
      </c>
      <c r="L95" s="42">
        <f t="shared" si="48"/>
        <v>0</v>
      </c>
      <c r="M95" s="42">
        <f t="shared" si="48"/>
        <v>0</v>
      </c>
      <c r="N95" s="39">
        <f t="shared" si="48"/>
        <v>0</v>
      </c>
      <c r="O95" s="39">
        <f t="shared" si="48"/>
        <v>0</v>
      </c>
      <c r="P95" s="39">
        <f t="shared" si="48"/>
        <v>0</v>
      </c>
      <c r="Q95" s="39">
        <f t="shared" si="48"/>
        <v>0</v>
      </c>
      <c r="R95" s="39">
        <f t="shared" si="38"/>
        <v>0</v>
      </c>
      <c r="S95" s="39">
        <f aca="true" t="shared" si="49" ref="S95:W96">S91-S93</f>
        <v>0</v>
      </c>
      <c r="T95" s="39">
        <f t="shared" si="49"/>
        <v>0</v>
      </c>
      <c r="U95" s="39">
        <f t="shared" si="49"/>
        <v>0</v>
      </c>
      <c r="V95" s="39">
        <f t="shared" si="49"/>
        <v>0</v>
      </c>
      <c r="W95" s="39">
        <f t="shared" si="49"/>
        <v>0</v>
      </c>
      <c r="X95" s="68">
        <f t="shared" si="40"/>
        <v>0</v>
      </c>
    </row>
    <row r="96" spans="1:24" ht="25.5">
      <c r="A96" s="179"/>
      <c r="B96" s="180"/>
      <c r="C96" s="209"/>
      <c r="D96" s="23" t="s">
        <v>23</v>
      </c>
      <c r="E96" s="68">
        <f t="shared" si="36"/>
        <v>0</v>
      </c>
      <c r="F96" s="42">
        <f aca="true" t="shared" si="50" ref="F96:Q96">F92-F94</f>
        <v>0</v>
      </c>
      <c r="G96" s="42">
        <f t="shared" si="50"/>
        <v>0</v>
      </c>
      <c r="H96" s="42">
        <f t="shared" si="50"/>
        <v>0</v>
      </c>
      <c r="I96" s="42">
        <f t="shared" si="50"/>
        <v>0</v>
      </c>
      <c r="J96" s="42">
        <f t="shared" si="50"/>
        <v>0</v>
      </c>
      <c r="K96" s="42">
        <f t="shared" si="50"/>
        <v>0</v>
      </c>
      <c r="L96" s="42">
        <f t="shared" si="50"/>
        <v>0</v>
      </c>
      <c r="M96" s="42">
        <f t="shared" si="50"/>
        <v>0</v>
      </c>
      <c r="N96" s="39">
        <f t="shared" si="50"/>
        <v>0</v>
      </c>
      <c r="O96" s="39">
        <f t="shared" si="50"/>
        <v>0</v>
      </c>
      <c r="P96" s="39">
        <f t="shared" si="50"/>
        <v>0</v>
      </c>
      <c r="Q96" s="39">
        <f t="shared" si="50"/>
        <v>0</v>
      </c>
      <c r="R96" s="39">
        <f t="shared" si="38"/>
        <v>0</v>
      </c>
      <c r="S96" s="39">
        <f t="shared" si="49"/>
        <v>0</v>
      </c>
      <c r="T96" s="39">
        <f t="shared" si="49"/>
        <v>0</v>
      </c>
      <c r="U96" s="39">
        <f t="shared" si="49"/>
        <v>0</v>
      </c>
      <c r="V96" s="39">
        <f t="shared" si="49"/>
        <v>0</v>
      </c>
      <c r="W96" s="39">
        <f t="shared" si="49"/>
        <v>0</v>
      </c>
      <c r="X96" s="68">
        <f t="shared" si="40"/>
        <v>0</v>
      </c>
    </row>
    <row r="97" spans="1:24" ht="25.5" customHeight="1">
      <c r="A97" s="177">
        <v>15</v>
      </c>
      <c r="B97" s="207" t="s">
        <v>219</v>
      </c>
      <c r="C97" s="209" t="s">
        <v>20</v>
      </c>
      <c r="D97" s="23" t="s">
        <v>110</v>
      </c>
      <c r="E97" s="68">
        <f t="shared" si="36"/>
        <v>304.6</v>
      </c>
      <c r="F97" s="46">
        <v>0</v>
      </c>
      <c r="G97" s="46">
        <v>149.1</v>
      </c>
      <c r="H97" s="46">
        <v>0</v>
      </c>
      <c r="I97" s="46">
        <v>0</v>
      </c>
      <c r="J97" s="46">
        <v>155.5</v>
      </c>
      <c r="K97" s="46">
        <v>0</v>
      </c>
      <c r="L97" s="46">
        <v>0</v>
      </c>
      <c r="M97" s="46">
        <v>0</v>
      </c>
      <c r="N97" s="70">
        <v>0</v>
      </c>
      <c r="O97" s="70">
        <v>286</v>
      </c>
      <c r="P97" s="70">
        <v>1533.5</v>
      </c>
      <c r="Q97" s="70">
        <v>0</v>
      </c>
      <c r="R97" s="39">
        <f t="shared" si="38"/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68">
        <f t="shared" si="40"/>
        <v>2124.1</v>
      </c>
    </row>
    <row r="98" spans="1:24" ht="25.5">
      <c r="A98" s="178"/>
      <c r="B98" s="207"/>
      <c r="C98" s="209"/>
      <c r="D98" s="23" t="s">
        <v>23</v>
      </c>
      <c r="E98" s="68">
        <f t="shared" si="36"/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70">
        <v>0</v>
      </c>
      <c r="O98" s="70">
        <v>0</v>
      </c>
      <c r="P98" s="70">
        <v>0</v>
      </c>
      <c r="Q98" s="70">
        <v>0</v>
      </c>
      <c r="R98" s="39">
        <f t="shared" si="38"/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68">
        <f t="shared" si="40"/>
        <v>0</v>
      </c>
    </row>
    <row r="99" spans="1:24" ht="25.5">
      <c r="A99" s="178"/>
      <c r="B99" s="207"/>
      <c r="C99" s="209" t="s">
        <v>21</v>
      </c>
      <c r="D99" s="23" t="s">
        <v>110</v>
      </c>
      <c r="E99" s="68">
        <f t="shared" si="36"/>
        <v>304.6</v>
      </c>
      <c r="F99" s="46">
        <v>0</v>
      </c>
      <c r="G99" s="46">
        <v>149.1</v>
      </c>
      <c r="H99" s="46">
        <v>0</v>
      </c>
      <c r="I99" s="46">
        <v>0</v>
      </c>
      <c r="J99" s="46">
        <v>155.5</v>
      </c>
      <c r="K99" s="46">
        <v>0</v>
      </c>
      <c r="L99" s="46">
        <v>0</v>
      </c>
      <c r="M99" s="46">
        <v>0</v>
      </c>
      <c r="N99" s="70">
        <v>0</v>
      </c>
      <c r="O99" s="70">
        <v>286</v>
      </c>
      <c r="P99" s="70">
        <v>1533.5</v>
      </c>
      <c r="Q99" s="70">
        <v>0</v>
      </c>
      <c r="R99" s="39">
        <f t="shared" si="38"/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68">
        <f t="shared" si="40"/>
        <v>2124.1</v>
      </c>
    </row>
    <row r="100" spans="1:24" ht="25.5">
      <c r="A100" s="178"/>
      <c r="B100" s="207"/>
      <c r="C100" s="209"/>
      <c r="D100" s="23" t="s">
        <v>23</v>
      </c>
      <c r="E100" s="68">
        <f t="shared" si="36"/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70">
        <v>0</v>
      </c>
      <c r="O100" s="70">
        <v>0</v>
      </c>
      <c r="P100" s="70">
        <v>0</v>
      </c>
      <c r="Q100" s="70">
        <v>0</v>
      </c>
      <c r="R100" s="39">
        <f t="shared" si="38"/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68">
        <f t="shared" si="40"/>
        <v>0</v>
      </c>
    </row>
    <row r="101" spans="1:24" ht="25.5">
      <c r="A101" s="178"/>
      <c r="B101" s="207"/>
      <c r="C101" s="209" t="s">
        <v>22</v>
      </c>
      <c r="D101" s="23" t="s">
        <v>110</v>
      </c>
      <c r="E101" s="68">
        <f t="shared" si="36"/>
        <v>0</v>
      </c>
      <c r="F101" s="42">
        <f aca="true" t="shared" si="51" ref="F101:Q101">F97-F99</f>
        <v>0</v>
      </c>
      <c r="G101" s="42">
        <f t="shared" si="51"/>
        <v>0</v>
      </c>
      <c r="H101" s="42">
        <f t="shared" si="51"/>
        <v>0</v>
      </c>
      <c r="I101" s="42">
        <f t="shared" si="51"/>
        <v>0</v>
      </c>
      <c r="J101" s="42">
        <f t="shared" si="51"/>
        <v>0</v>
      </c>
      <c r="K101" s="42">
        <f t="shared" si="51"/>
        <v>0</v>
      </c>
      <c r="L101" s="42">
        <f t="shared" si="51"/>
        <v>0</v>
      </c>
      <c r="M101" s="42">
        <f t="shared" si="51"/>
        <v>0</v>
      </c>
      <c r="N101" s="39">
        <f t="shared" si="51"/>
        <v>0</v>
      </c>
      <c r="O101" s="39">
        <f t="shared" si="51"/>
        <v>0</v>
      </c>
      <c r="P101" s="39">
        <f t="shared" si="51"/>
        <v>0</v>
      </c>
      <c r="Q101" s="39">
        <f t="shared" si="51"/>
        <v>0</v>
      </c>
      <c r="R101" s="39">
        <f t="shared" si="38"/>
        <v>0</v>
      </c>
      <c r="S101" s="39">
        <f aca="true" t="shared" si="52" ref="S101:W102">S97-S99</f>
        <v>0</v>
      </c>
      <c r="T101" s="39">
        <f t="shared" si="52"/>
        <v>0</v>
      </c>
      <c r="U101" s="39">
        <f t="shared" si="52"/>
        <v>0</v>
      </c>
      <c r="V101" s="39">
        <f t="shared" si="52"/>
        <v>0</v>
      </c>
      <c r="W101" s="39">
        <f t="shared" si="52"/>
        <v>0</v>
      </c>
      <c r="X101" s="68">
        <f t="shared" si="40"/>
        <v>0</v>
      </c>
    </row>
    <row r="102" spans="1:24" ht="25.5">
      <c r="A102" s="179"/>
      <c r="B102" s="207"/>
      <c r="C102" s="209"/>
      <c r="D102" s="23" t="s">
        <v>23</v>
      </c>
      <c r="E102" s="68">
        <f t="shared" si="36"/>
        <v>0</v>
      </c>
      <c r="F102" s="42">
        <f aca="true" t="shared" si="53" ref="F102:Q102">F98-F100</f>
        <v>0</v>
      </c>
      <c r="G102" s="42">
        <f t="shared" si="53"/>
        <v>0</v>
      </c>
      <c r="H102" s="42">
        <f t="shared" si="53"/>
        <v>0</v>
      </c>
      <c r="I102" s="42">
        <f t="shared" si="53"/>
        <v>0</v>
      </c>
      <c r="J102" s="42">
        <f t="shared" si="53"/>
        <v>0</v>
      </c>
      <c r="K102" s="42">
        <f t="shared" si="53"/>
        <v>0</v>
      </c>
      <c r="L102" s="42">
        <f t="shared" si="53"/>
        <v>0</v>
      </c>
      <c r="M102" s="42">
        <f t="shared" si="53"/>
        <v>0</v>
      </c>
      <c r="N102" s="39">
        <f t="shared" si="53"/>
        <v>0</v>
      </c>
      <c r="O102" s="39">
        <f t="shared" si="53"/>
        <v>0</v>
      </c>
      <c r="P102" s="39">
        <f t="shared" si="53"/>
        <v>0</v>
      </c>
      <c r="Q102" s="39">
        <f t="shared" si="53"/>
        <v>0</v>
      </c>
      <c r="R102" s="39">
        <f t="shared" si="38"/>
        <v>0</v>
      </c>
      <c r="S102" s="39">
        <f t="shared" si="52"/>
        <v>0</v>
      </c>
      <c r="T102" s="39">
        <f t="shared" si="52"/>
        <v>0</v>
      </c>
      <c r="U102" s="39">
        <f t="shared" si="52"/>
        <v>0</v>
      </c>
      <c r="V102" s="39">
        <f t="shared" si="52"/>
        <v>0</v>
      </c>
      <c r="W102" s="39">
        <f t="shared" si="52"/>
        <v>0</v>
      </c>
      <c r="X102" s="68">
        <f t="shared" si="40"/>
        <v>0</v>
      </c>
    </row>
    <row r="103" spans="1:24" ht="25.5" customHeight="1">
      <c r="A103" s="177">
        <v>16</v>
      </c>
      <c r="B103" s="207" t="s">
        <v>220</v>
      </c>
      <c r="C103" s="209" t="s">
        <v>20</v>
      </c>
      <c r="D103" s="23" t="s">
        <v>110</v>
      </c>
      <c r="E103" s="68">
        <f t="shared" si="36"/>
        <v>261.7</v>
      </c>
      <c r="F103" s="46">
        <v>35.4</v>
      </c>
      <c r="G103" s="46">
        <v>0</v>
      </c>
      <c r="H103" s="46">
        <v>9.2</v>
      </c>
      <c r="I103" s="46">
        <v>35.8</v>
      </c>
      <c r="J103" s="46">
        <v>140.5</v>
      </c>
      <c r="K103" s="46">
        <v>0</v>
      </c>
      <c r="L103" s="46">
        <v>0</v>
      </c>
      <c r="M103" s="46">
        <v>40.8</v>
      </c>
      <c r="N103" s="70">
        <v>0</v>
      </c>
      <c r="O103" s="70">
        <v>73.2</v>
      </c>
      <c r="P103" s="70">
        <v>0</v>
      </c>
      <c r="Q103" s="70">
        <v>0</v>
      </c>
      <c r="R103" s="39">
        <f t="shared" si="38"/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68">
        <f t="shared" si="40"/>
        <v>334.9</v>
      </c>
    </row>
    <row r="104" spans="1:24" ht="25.5">
      <c r="A104" s="178"/>
      <c r="B104" s="207"/>
      <c r="C104" s="209"/>
      <c r="D104" s="23" t="s">
        <v>23</v>
      </c>
      <c r="E104" s="68">
        <f t="shared" si="36"/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70">
        <v>0</v>
      </c>
      <c r="O104" s="70">
        <v>0</v>
      </c>
      <c r="P104" s="70">
        <v>0</v>
      </c>
      <c r="Q104" s="70">
        <v>0</v>
      </c>
      <c r="R104" s="39">
        <f t="shared" si="38"/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68">
        <f t="shared" si="40"/>
        <v>0</v>
      </c>
    </row>
    <row r="105" spans="1:24" ht="25.5">
      <c r="A105" s="178"/>
      <c r="B105" s="207"/>
      <c r="C105" s="209" t="s">
        <v>21</v>
      </c>
      <c r="D105" s="23" t="s">
        <v>110</v>
      </c>
      <c r="E105" s="68">
        <f t="shared" si="36"/>
        <v>261.7</v>
      </c>
      <c r="F105" s="46">
        <v>35.4</v>
      </c>
      <c r="G105" s="46">
        <v>0</v>
      </c>
      <c r="H105" s="46">
        <v>9.2</v>
      </c>
      <c r="I105" s="46">
        <v>35.8</v>
      </c>
      <c r="J105" s="46">
        <v>140.5</v>
      </c>
      <c r="K105" s="46">
        <v>0</v>
      </c>
      <c r="L105" s="46">
        <v>0</v>
      </c>
      <c r="M105" s="46">
        <v>40.8</v>
      </c>
      <c r="N105" s="70">
        <v>0</v>
      </c>
      <c r="O105" s="70">
        <v>73.2</v>
      </c>
      <c r="P105" s="70">
        <v>0</v>
      </c>
      <c r="Q105" s="70">
        <v>0</v>
      </c>
      <c r="R105" s="39">
        <f t="shared" si="38"/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68">
        <f t="shared" si="40"/>
        <v>334.9</v>
      </c>
    </row>
    <row r="106" spans="1:24" ht="25.5">
      <c r="A106" s="178"/>
      <c r="B106" s="207"/>
      <c r="C106" s="209"/>
      <c r="D106" s="23" t="s">
        <v>23</v>
      </c>
      <c r="E106" s="68">
        <f t="shared" si="36"/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70">
        <v>0</v>
      </c>
      <c r="O106" s="70">
        <v>0</v>
      </c>
      <c r="P106" s="70">
        <v>0</v>
      </c>
      <c r="Q106" s="70">
        <v>0</v>
      </c>
      <c r="R106" s="39">
        <f t="shared" si="38"/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68">
        <f t="shared" si="40"/>
        <v>0</v>
      </c>
    </row>
    <row r="107" spans="1:24" ht="25.5">
      <c r="A107" s="178"/>
      <c r="B107" s="207"/>
      <c r="C107" s="209" t="s">
        <v>22</v>
      </c>
      <c r="D107" s="23" t="s">
        <v>110</v>
      </c>
      <c r="E107" s="68">
        <f t="shared" si="36"/>
        <v>0</v>
      </c>
      <c r="F107" s="42">
        <f aca="true" t="shared" si="54" ref="F107:Q107">F103-F105</f>
        <v>0</v>
      </c>
      <c r="G107" s="42">
        <f t="shared" si="54"/>
        <v>0</v>
      </c>
      <c r="H107" s="42">
        <f t="shared" si="54"/>
        <v>0</v>
      </c>
      <c r="I107" s="42">
        <f t="shared" si="54"/>
        <v>0</v>
      </c>
      <c r="J107" s="42">
        <f t="shared" si="54"/>
        <v>0</v>
      </c>
      <c r="K107" s="42">
        <f t="shared" si="54"/>
        <v>0</v>
      </c>
      <c r="L107" s="42">
        <f t="shared" si="54"/>
        <v>0</v>
      </c>
      <c r="M107" s="42">
        <f t="shared" si="54"/>
        <v>0</v>
      </c>
      <c r="N107" s="39">
        <f t="shared" si="54"/>
        <v>0</v>
      </c>
      <c r="O107" s="39">
        <f t="shared" si="54"/>
        <v>0</v>
      </c>
      <c r="P107" s="39">
        <f t="shared" si="54"/>
        <v>0</v>
      </c>
      <c r="Q107" s="39">
        <f t="shared" si="54"/>
        <v>0</v>
      </c>
      <c r="R107" s="39">
        <f t="shared" si="38"/>
        <v>0</v>
      </c>
      <c r="S107" s="39">
        <f aca="true" t="shared" si="55" ref="S107:W108">S103-S105</f>
        <v>0</v>
      </c>
      <c r="T107" s="39">
        <f t="shared" si="55"/>
        <v>0</v>
      </c>
      <c r="U107" s="39">
        <f t="shared" si="55"/>
        <v>0</v>
      </c>
      <c r="V107" s="39">
        <f t="shared" si="55"/>
        <v>0</v>
      </c>
      <c r="W107" s="39">
        <f t="shared" si="55"/>
        <v>0</v>
      </c>
      <c r="X107" s="68">
        <f t="shared" si="40"/>
        <v>0</v>
      </c>
    </row>
    <row r="108" spans="1:24" ht="25.5">
      <c r="A108" s="179"/>
      <c r="B108" s="207"/>
      <c r="C108" s="209"/>
      <c r="D108" s="23" t="s">
        <v>23</v>
      </c>
      <c r="E108" s="68">
        <f t="shared" si="36"/>
        <v>0</v>
      </c>
      <c r="F108" s="42">
        <f aca="true" t="shared" si="56" ref="F108:Q108">F104-F106</f>
        <v>0</v>
      </c>
      <c r="G108" s="42">
        <f t="shared" si="56"/>
        <v>0</v>
      </c>
      <c r="H108" s="42">
        <f t="shared" si="56"/>
        <v>0</v>
      </c>
      <c r="I108" s="42">
        <f t="shared" si="56"/>
        <v>0</v>
      </c>
      <c r="J108" s="42">
        <f t="shared" si="56"/>
        <v>0</v>
      </c>
      <c r="K108" s="42">
        <f t="shared" si="56"/>
        <v>0</v>
      </c>
      <c r="L108" s="42">
        <f t="shared" si="56"/>
        <v>0</v>
      </c>
      <c r="M108" s="42">
        <f t="shared" si="56"/>
        <v>0</v>
      </c>
      <c r="N108" s="39">
        <f t="shared" si="56"/>
        <v>0</v>
      </c>
      <c r="O108" s="39">
        <f t="shared" si="56"/>
        <v>0</v>
      </c>
      <c r="P108" s="39">
        <f t="shared" si="56"/>
        <v>0</v>
      </c>
      <c r="Q108" s="39">
        <f t="shared" si="56"/>
        <v>0</v>
      </c>
      <c r="R108" s="39">
        <f t="shared" si="38"/>
        <v>0</v>
      </c>
      <c r="S108" s="39">
        <f t="shared" si="55"/>
        <v>0</v>
      </c>
      <c r="T108" s="39">
        <f t="shared" si="55"/>
        <v>0</v>
      </c>
      <c r="U108" s="39">
        <f t="shared" si="55"/>
        <v>0</v>
      </c>
      <c r="V108" s="39">
        <f t="shared" si="55"/>
        <v>0</v>
      </c>
      <c r="W108" s="39">
        <f t="shared" si="55"/>
        <v>0</v>
      </c>
      <c r="X108" s="68">
        <f t="shared" si="40"/>
        <v>0</v>
      </c>
    </row>
    <row r="109" spans="1:24" ht="25.5" customHeight="1">
      <c r="A109" s="177">
        <v>17</v>
      </c>
      <c r="B109" s="210" t="s">
        <v>221</v>
      </c>
      <c r="C109" s="209" t="s">
        <v>20</v>
      </c>
      <c r="D109" s="23" t="s">
        <v>110</v>
      </c>
      <c r="E109" s="68">
        <f t="shared" si="36"/>
        <v>117</v>
      </c>
      <c r="F109" s="46">
        <v>40</v>
      </c>
      <c r="G109" s="46">
        <v>0</v>
      </c>
      <c r="H109" s="46">
        <v>27</v>
      </c>
      <c r="I109" s="46">
        <v>20</v>
      </c>
      <c r="J109" s="46">
        <v>30</v>
      </c>
      <c r="K109" s="46">
        <v>0</v>
      </c>
      <c r="L109" s="46">
        <v>0</v>
      </c>
      <c r="M109" s="46">
        <v>0</v>
      </c>
      <c r="N109" s="70">
        <v>0</v>
      </c>
      <c r="O109" s="70">
        <v>80</v>
      </c>
      <c r="P109" s="70">
        <v>154.8</v>
      </c>
      <c r="Q109" s="70">
        <v>0</v>
      </c>
      <c r="R109" s="39">
        <f t="shared" si="38"/>
        <v>0</v>
      </c>
      <c r="S109" s="47">
        <v>0</v>
      </c>
      <c r="T109" s="47">
        <v>0</v>
      </c>
      <c r="U109" s="47">
        <v>19.4</v>
      </c>
      <c r="V109" s="47">
        <v>0</v>
      </c>
      <c r="W109" s="47">
        <v>0</v>
      </c>
      <c r="X109" s="68">
        <f t="shared" si="40"/>
        <v>371.2</v>
      </c>
    </row>
    <row r="110" spans="1:24" ht="25.5">
      <c r="A110" s="178"/>
      <c r="B110" s="211"/>
      <c r="C110" s="209"/>
      <c r="D110" s="23" t="s">
        <v>23</v>
      </c>
      <c r="E110" s="68">
        <f t="shared" si="36"/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70">
        <v>0</v>
      </c>
      <c r="O110" s="70">
        <v>0</v>
      </c>
      <c r="P110" s="70">
        <v>0</v>
      </c>
      <c r="Q110" s="70">
        <v>0</v>
      </c>
      <c r="R110" s="39">
        <f t="shared" si="38"/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68">
        <f t="shared" si="40"/>
        <v>0</v>
      </c>
    </row>
    <row r="111" spans="1:24" ht="25.5">
      <c r="A111" s="178"/>
      <c r="B111" s="211"/>
      <c r="C111" s="209" t="s">
        <v>21</v>
      </c>
      <c r="D111" s="23" t="s">
        <v>110</v>
      </c>
      <c r="E111" s="68">
        <f t="shared" si="36"/>
        <v>117</v>
      </c>
      <c r="F111" s="46">
        <v>40</v>
      </c>
      <c r="G111" s="46">
        <v>0</v>
      </c>
      <c r="H111" s="46">
        <v>27</v>
      </c>
      <c r="I111" s="46">
        <v>20</v>
      </c>
      <c r="J111" s="46">
        <v>30</v>
      </c>
      <c r="K111" s="46">
        <v>0</v>
      </c>
      <c r="L111" s="46">
        <v>0</v>
      </c>
      <c r="M111" s="46">
        <v>0</v>
      </c>
      <c r="N111" s="70">
        <v>0</v>
      </c>
      <c r="O111" s="70">
        <v>80</v>
      </c>
      <c r="P111" s="70">
        <v>154.8</v>
      </c>
      <c r="Q111" s="70">
        <v>0</v>
      </c>
      <c r="R111" s="39">
        <f t="shared" si="38"/>
        <v>0</v>
      </c>
      <c r="S111" s="47">
        <v>0</v>
      </c>
      <c r="T111" s="47">
        <v>0</v>
      </c>
      <c r="U111" s="47">
        <v>19.4</v>
      </c>
      <c r="V111" s="47">
        <v>0</v>
      </c>
      <c r="W111" s="47">
        <v>0</v>
      </c>
      <c r="X111" s="68">
        <f t="shared" si="40"/>
        <v>371.2</v>
      </c>
    </row>
    <row r="112" spans="1:24" ht="25.5">
      <c r="A112" s="178"/>
      <c r="B112" s="211"/>
      <c r="C112" s="209"/>
      <c r="D112" s="23" t="s">
        <v>23</v>
      </c>
      <c r="E112" s="68">
        <f t="shared" si="36"/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70">
        <v>0</v>
      </c>
      <c r="O112" s="70">
        <v>0</v>
      </c>
      <c r="P112" s="70">
        <v>0</v>
      </c>
      <c r="Q112" s="70">
        <v>0</v>
      </c>
      <c r="R112" s="39">
        <f t="shared" si="38"/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68">
        <f t="shared" si="40"/>
        <v>0</v>
      </c>
    </row>
    <row r="113" spans="1:24" ht="25.5">
      <c r="A113" s="178"/>
      <c r="B113" s="211"/>
      <c r="C113" s="209" t="s">
        <v>22</v>
      </c>
      <c r="D113" s="23" t="s">
        <v>110</v>
      </c>
      <c r="E113" s="68">
        <f t="shared" si="36"/>
        <v>0</v>
      </c>
      <c r="F113" s="42">
        <f aca="true" t="shared" si="57" ref="F113:Q113">F109-F111</f>
        <v>0</v>
      </c>
      <c r="G113" s="42">
        <f t="shared" si="57"/>
        <v>0</v>
      </c>
      <c r="H113" s="42">
        <f t="shared" si="57"/>
        <v>0</v>
      </c>
      <c r="I113" s="42">
        <f t="shared" si="57"/>
        <v>0</v>
      </c>
      <c r="J113" s="42">
        <f t="shared" si="57"/>
        <v>0</v>
      </c>
      <c r="K113" s="42">
        <f t="shared" si="57"/>
        <v>0</v>
      </c>
      <c r="L113" s="42">
        <f t="shared" si="57"/>
        <v>0</v>
      </c>
      <c r="M113" s="42">
        <f t="shared" si="57"/>
        <v>0</v>
      </c>
      <c r="N113" s="39">
        <f t="shared" si="57"/>
        <v>0</v>
      </c>
      <c r="O113" s="39">
        <f t="shared" si="57"/>
        <v>0</v>
      </c>
      <c r="P113" s="39">
        <f t="shared" si="57"/>
        <v>0</v>
      </c>
      <c r="Q113" s="39">
        <f t="shared" si="57"/>
        <v>0</v>
      </c>
      <c r="R113" s="39">
        <f t="shared" si="38"/>
        <v>0</v>
      </c>
      <c r="S113" s="39">
        <f aca="true" t="shared" si="58" ref="S113:W114">S109-S111</f>
        <v>0</v>
      </c>
      <c r="T113" s="39">
        <f t="shared" si="58"/>
        <v>0</v>
      </c>
      <c r="U113" s="39">
        <f t="shared" si="58"/>
        <v>0</v>
      </c>
      <c r="V113" s="39">
        <f t="shared" si="58"/>
        <v>0</v>
      </c>
      <c r="W113" s="39">
        <f t="shared" si="58"/>
        <v>0</v>
      </c>
      <c r="X113" s="68">
        <f t="shared" si="40"/>
        <v>0</v>
      </c>
    </row>
    <row r="114" spans="1:24" ht="25.5">
      <c r="A114" s="179"/>
      <c r="B114" s="180"/>
      <c r="C114" s="209"/>
      <c r="D114" s="23" t="s">
        <v>23</v>
      </c>
      <c r="E114" s="68">
        <f t="shared" si="36"/>
        <v>0</v>
      </c>
      <c r="F114" s="42">
        <f aca="true" t="shared" si="59" ref="F114:Q114">F110-F112</f>
        <v>0</v>
      </c>
      <c r="G114" s="42">
        <f t="shared" si="59"/>
        <v>0</v>
      </c>
      <c r="H114" s="42">
        <f t="shared" si="59"/>
        <v>0</v>
      </c>
      <c r="I114" s="42">
        <f t="shared" si="59"/>
        <v>0</v>
      </c>
      <c r="J114" s="42">
        <f t="shared" si="59"/>
        <v>0</v>
      </c>
      <c r="K114" s="42">
        <f t="shared" si="59"/>
        <v>0</v>
      </c>
      <c r="L114" s="42">
        <f t="shared" si="59"/>
        <v>0</v>
      </c>
      <c r="M114" s="42">
        <f t="shared" si="59"/>
        <v>0</v>
      </c>
      <c r="N114" s="39">
        <f t="shared" si="59"/>
        <v>0</v>
      </c>
      <c r="O114" s="39">
        <f t="shared" si="59"/>
        <v>0</v>
      </c>
      <c r="P114" s="39">
        <f t="shared" si="59"/>
        <v>0</v>
      </c>
      <c r="Q114" s="39">
        <f t="shared" si="59"/>
        <v>0</v>
      </c>
      <c r="R114" s="39">
        <f t="shared" si="38"/>
        <v>0</v>
      </c>
      <c r="S114" s="39">
        <f t="shared" si="58"/>
        <v>0</v>
      </c>
      <c r="T114" s="39">
        <f t="shared" si="58"/>
        <v>0</v>
      </c>
      <c r="U114" s="39">
        <f t="shared" si="58"/>
        <v>0</v>
      </c>
      <c r="V114" s="39">
        <f t="shared" si="58"/>
        <v>0</v>
      </c>
      <c r="W114" s="39">
        <f t="shared" si="58"/>
        <v>0</v>
      </c>
      <c r="X114" s="68">
        <f t="shared" si="40"/>
        <v>0</v>
      </c>
    </row>
    <row r="115" spans="1:24" ht="25.5" customHeight="1">
      <c r="A115" s="177">
        <v>18</v>
      </c>
      <c r="B115" s="210" t="s">
        <v>222</v>
      </c>
      <c r="C115" s="209" t="s">
        <v>20</v>
      </c>
      <c r="D115" s="23" t="s">
        <v>110</v>
      </c>
      <c r="E115" s="68">
        <f t="shared" si="36"/>
        <v>15.9</v>
      </c>
      <c r="F115" s="46">
        <v>15.9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70">
        <v>0</v>
      </c>
      <c r="O115" s="70">
        <v>0</v>
      </c>
      <c r="P115" s="70">
        <v>0</v>
      </c>
      <c r="Q115" s="70">
        <v>0</v>
      </c>
      <c r="R115" s="39">
        <f t="shared" si="38"/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68">
        <f t="shared" si="40"/>
        <v>15.9</v>
      </c>
    </row>
    <row r="116" spans="1:24" ht="25.5">
      <c r="A116" s="178"/>
      <c r="B116" s="211"/>
      <c r="C116" s="209"/>
      <c r="D116" s="23" t="s">
        <v>23</v>
      </c>
      <c r="E116" s="68">
        <f t="shared" si="36"/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70">
        <v>0</v>
      </c>
      <c r="O116" s="70">
        <v>0</v>
      </c>
      <c r="P116" s="70">
        <v>0</v>
      </c>
      <c r="Q116" s="70">
        <v>0</v>
      </c>
      <c r="R116" s="39">
        <f t="shared" si="38"/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68">
        <f t="shared" si="40"/>
        <v>0</v>
      </c>
    </row>
    <row r="117" spans="1:24" ht="25.5">
      <c r="A117" s="178"/>
      <c r="B117" s="211"/>
      <c r="C117" s="209" t="s">
        <v>21</v>
      </c>
      <c r="D117" s="23" t="s">
        <v>110</v>
      </c>
      <c r="E117" s="68">
        <f t="shared" si="36"/>
        <v>15.9</v>
      </c>
      <c r="F117" s="46">
        <v>15.9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70">
        <v>0</v>
      </c>
      <c r="O117" s="70">
        <v>0</v>
      </c>
      <c r="P117" s="70">
        <v>0</v>
      </c>
      <c r="Q117" s="70">
        <v>0</v>
      </c>
      <c r="R117" s="39">
        <f t="shared" si="38"/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68">
        <f t="shared" si="40"/>
        <v>15.9</v>
      </c>
    </row>
    <row r="118" spans="1:24" ht="25.5">
      <c r="A118" s="178"/>
      <c r="B118" s="211"/>
      <c r="C118" s="209"/>
      <c r="D118" s="23" t="s">
        <v>23</v>
      </c>
      <c r="E118" s="68">
        <f t="shared" si="36"/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70">
        <v>0</v>
      </c>
      <c r="O118" s="70">
        <v>0</v>
      </c>
      <c r="P118" s="70">
        <v>0</v>
      </c>
      <c r="Q118" s="70">
        <v>0</v>
      </c>
      <c r="R118" s="39">
        <f t="shared" si="38"/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68">
        <f t="shared" si="40"/>
        <v>0</v>
      </c>
    </row>
    <row r="119" spans="1:24" ht="25.5">
      <c r="A119" s="178"/>
      <c r="B119" s="211"/>
      <c r="C119" s="209" t="s">
        <v>22</v>
      </c>
      <c r="D119" s="23" t="s">
        <v>110</v>
      </c>
      <c r="E119" s="68">
        <f t="shared" si="36"/>
        <v>0</v>
      </c>
      <c r="F119" s="42">
        <f aca="true" t="shared" si="60" ref="F119:Q119">F115-F117</f>
        <v>0</v>
      </c>
      <c r="G119" s="42">
        <f t="shared" si="60"/>
        <v>0</v>
      </c>
      <c r="H119" s="42">
        <f t="shared" si="60"/>
        <v>0</v>
      </c>
      <c r="I119" s="42">
        <f t="shared" si="60"/>
        <v>0</v>
      </c>
      <c r="J119" s="42">
        <f t="shared" si="60"/>
        <v>0</v>
      </c>
      <c r="K119" s="42">
        <f t="shared" si="60"/>
        <v>0</v>
      </c>
      <c r="L119" s="42">
        <f t="shared" si="60"/>
        <v>0</v>
      </c>
      <c r="M119" s="42">
        <f t="shared" si="60"/>
        <v>0</v>
      </c>
      <c r="N119" s="39">
        <f t="shared" si="60"/>
        <v>0</v>
      </c>
      <c r="O119" s="39">
        <f t="shared" si="60"/>
        <v>0</v>
      </c>
      <c r="P119" s="39">
        <f t="shared" si="60"/>
        <v>0</v>
      </c>
      <c r="Q119" s="39">
        <f t="shared" si="60"/>
        <v>0</v>
      </c>
      <c r="R119" s="39">
        <f t="shared" si="38"/>
        <v>0</v>
      </c>
      <c r="S119" s="39">
        <f aca="true" t="shared" si="61" ref="S119:W120">S115-S117</f>
        <v>0</v>
      </c>
      <c r="T119" s="39">
        <f t="shared" si="61"/>
        <v>0</v>
      </c>
      <c r="U119" s="39">
        <f t="shared" si="61"/>
        <v>0</v>
      </c>
      <c r="V119" s="39">
        <f t="shared" si="61"/>
        <v>0</v>
      </c>
      <c r="W119" s="39">
        <f t="shared" si="61"/>
        <v>0</v>
      </c>
      <c r="X119" s="68">
        <f t="shared" si="40"/>
        <v>0</v>
      </c>
    </row>
    <row r="120" spans="1:24" ht="25.5">
      <c r="A120" s="179"/>
      <c r="B120" s="180"/>
      <c r="C120" s="209"/>
      <c r="D120" s="23" t="s">
        <v>23</v>
      </c>
      <c r="E120" s="68">
        <f t="shared" si="36"/>
        <v>0</v>
      </c>
      <c r="F120" s="42">
        <f aca="true" t="shared" si="62" ref="F120:Q120">F116-F118</f>
        <v>0</v>
      </c>
      <c r="G120" s="42">
        <f t="shared" si="62"/>
        <v>0</v>
      </c>
      <c r="H120" s="42">
        <f t="shared" si="62"/>
        <v>0</v>
      </c>
      <c r="I120" s="42">
        <f t="shared" si="62"/>
        <v>0</v>
      </c>
      <c r="J120" s="42">
        <f t="shared" si="62"/>
        <v>0</v>
      </c>
      <c r="K120" s="42">
        <f t="shared" si="62"/>
        <v>0</v>
      </c>
      <c r="L120" s="42">
        <f t="shared" si="62"/>
        <v>0</v>
      </c>
      <c r="M120" s="42">
        <f t="shared" si="62"/>
        <v>0</v>
      </c>
      <c r="N120" s="39">
        <f t="shared" si="62"/>
        <v>0</v>
      </c>
      <c r="O120" s="39">
        <f t="shared" si="62"/>
        <v>0</v>
      </c>
      <c r="P120" s="39">
        <f t="shared" si="62"/>
        <v>0</v>
      </c>
      <c r="Q120" s="39">
        <f t="shared" si="62"/>
        <v>0</v>
      </c>
      <c r="R120" s="39">
        <f t="shared" si="38"/>
        <v>0</v>
      </c>
      <c r="S120" s="39">
        <f t="shared" si="61"/>
        <v>0</v>
      </c>
      <c r="T120" s="39">
        <f t="shared" si="61"/>
        <v>0</v>
      </c>
      <c r="U120" s="39">
        <f t="shared" si="61"/>
        <v>0</v>
      </c>
      <c r="V120" s="39">
        <f t="shared" si="61"/>
        <v>0</v>
      </c>
      <c r="W120" s="39">
        <f t="shared" si="61"/>
        <v>0</v>
      </c>
      <c r="X120" s="68">
        <f t="shared" si="40"/>
        <v>0</v>
      </c>
    </row>
    <row r="121" spans="1:24" ht="25.5" customHeight="1">
      <c r="A121" s="177">
        <v>19</v>
      </c>
      <c r="B121" s="210" t="s">
        <v>223</v>
      </c>
      <c r="C121" s="209" t="s">
        <v>20</v>
      </c>
      <c r="D121" s="23" t="s">
        <v>110</v>
      </c>
      <c r="E121" s="68">
        <f t="shared" si="36"/>
        <v>94.8</v>
      </c>
      <c r="F121" s="46">
        <v>37.5</v>
      </c>
      <c r="G121" s="46">
        <v>0</v>
      </c>
      <c r="H121" s="46">
        <v>0</v>
      </c>
      <c r="I121" s="46">
        <v>0</v>
      </c>
      <c r="J121" s="46">
        <v>19.9</v>
      </c>
      <c r="K121" s="46">
        <v>0</v>
      </c>
      <c r="L121" s="46">
        <v>0</v>
      </c>
      <c r="M121" s="46">
        <v>37.4</v>
      </c>
      <c r="N121" s="70">
        <v>0</v>
      </c>
      <c r="O121" s="70">
        <v>26.2</v>
      </c>
      <c r="P121" s="70">
        <v>150.1</v>
      </c>
      <c r="Q121" s="70">
        <v>0</v>
      </c>
      <c r="R121" s="39">
        <f t="shared" si="38"/>
        <v>0</v>
      </c>
      <c r="S121" s="47">
        <v>0</v>
      </c>
      <c r="T121" s="47">
        <v>0</v>
      </c>
      <c r="U121" s="47">
        <v>128.8</v>
      </c>
      <c r="V121" s="47">
        <v>0</v>
      </c>
      <c r="W121" s="47">
        <v>0</v>
      </c>
      <c r="X121" s="68">
        <f t="shared" si="40"/>
        <v>399.90000000000003</v>
      </c>
    </row>
    <row r="122" spans="1:24" ht="25.5">
      <c r="A122" s="178"/>
      <c r="B122" s="211"/>
      <c r="C122" s="209"/>
      <c r="D122" s="23" t="s">
        <v>23</v>
      </c>
      <c r="E122" s="68">
        <f t="shared" si="36"/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70">
        <v>0</v>
      </c>
      <c r="O122" s="70">
        <v>0</v>
      </c>
      <c r="P122" s="70">
        <v>0</v>
      </c>
      <c r="Q122" s="70">
        <v>0</v>
      </c>
      <c r="R122" s="39">
        <f t="shared" si="38"/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68">
        <f t="shared" si="40"/>
        <v>0</v>
      </c>
    </row>
    <row r="123" spans="1:24" ht="25.5">
      <c r="A123" s="178"/>
      <c r="B123" s="211"/>
      <c r="C123" s="209" t="s">
        <v>21</v>
      </c>
      <c r="D123" s="23" t="s">
        <v>110</v>
      </c>
      <c r="E123" s="68">
        <f t="shared" si="36"/>
        <v>94.8</v>
      </c>
      <c r="F123" s="46">
        <v>37.5</v>
      </c>
      <c r="G123" s="46">
        <v>0</v>
      </c>
      <c r="H123" s="46">
        <v>0</v>
      </c>
      <c r="I123" s="46">
        <v>0</v>
      </c>
      <c r="J123" s="46">
        <v>19.9</v>
      </c>
      <c r="K123" s="46">
        <v>0</v>
      </c>
      <c r="L123" s="46">
        <v>0</v>
      </c>
      <c r="M123" s="46">
        <v>37.4</v>
      </c>
      <c r="N123" s="70">
        <v>0</v>
      </c>
      <c r="O123" s="70">
        <v>26.2</v>
      </c>
      <c r="P123" s="70">
        <v>150.1</v>
      </c>
      <c r="Q123" s="70">
        <v>0</v>
      </c>
      <c r="R123" s="39">
        <f t="shared" si="38"/>
        <v>0</v>
      </c>
      <c r="S123" s="47">
        <v>0</v>
      </c>
      <c r="T123" s="47">
        <v>0</v>
      </c>
      <c r="U123" s="47">
        <v>128.8</v>
      </c>
      <c r="V123" s="47">
        <v>0</v>
      </c>
      <c r="W123" s="47">
        <v>0</v>
      </c>
      <c r="X123" s="68">
        <f t="shared" si="40"/>
        <v>399.90000000000003</v>
      </c>
    </row>
    <row r="124" spans="1:24" ht="25.5">
      <c r="A124" s="178"/>
      <c r="B124" s="211"/>
      <c r="C124" s="209"/>
      <c r="D124" s="23" t="s">
        <v>23</v>
      </c>
      <c r="E124" s="68">
        <f t="shared" si="36"/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70">
        <v>0</v>
      </c>
      <c r="O124" s="70">
        <v>0</v>
      </c>
      <c r="P124" s="70">
        <v>0</v>
      </c>
      <c r="Q124" s="70">
        <v>0</v>
      </c>
      <c r="R124" s="39">
        <f t="shared" si="38"/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68">
        <f t="shared" si="40"/>
        <v>0</v>
      </c>
    </row>
    <row r="125" spans="1:24" ht="25.5">
      <c r="A125" s="178"/>
      <c r="B125" s="211"/>
      <c r="C125" s="209" t="s">
        <v>22</v>
      </c>
      <c r="D125" s="23" t="s">
        <v>110</v>
      </c>
      <c r="E125" s="68">
        <f t="shared" si="36"/>
        <v>0</v>
      </c>
      <c r="F125" s="42">
        <f aca="true" t="shared" si="63" ref="F125:Q125">F121-F123</f>
        <v>0</v>
      </c>
      <c r="G125" s="42">
        <f t="shared" si="63"/>
        <v>0</v>
      </c>
      <c r="H125" s="42">
        <f t="shared" si="63"/>
        <v>0</v>
      </c>
      <c r="I125" s="42">
        <f t="shared" si="63"/>
        <v>0</v>
      </c>
      <c r="J125" s="42">
        <f t="shared" si="63"/>
        <v>0</v>
      </c>
      <c r="K125" s="42">
        <f t="shared" si="63"/>
        <v>0</v>
      </c>
      <c r="L125" s="42">
        <f t="shared" si="63"/>
        <v>0</v>
      </c>
      <c r="M125" s="42">
        <f t="shared" si="63"/>
        <v>0</v>
      </c>
      <c r="N125" s="39">
        <f t="shared" si="63"/>
        <v>0</v>
      </c>
      <c r="O125" s="39">
        <f t="shared" si="63"/>
        <v>0</v>
      </c>
      <c r="P125" s="39">
        <f t="shared" si="63"/>
        <v>0</v>
      </c>
      <c r="Q125" s="39">
        <f t="shared" si="63"/>
        <v>0</v>
      </c>
      <c r="R125" s="39">
        <f t="shared" si="38"/>
        <v>0</v>
      </c>
      <c r="S125" s="39">
        <f aca="true" t="shared" si="64" ref="S125:W126">S121-S123</f>
        <v>0</v>
      </c>
      <c r="T125" s="39">
        <f t="shared" si="64"/>
        <v>0</v>
      </c>
      <c r="U125" s="39">
        <f t="shared" si="64"/>
        <v>0</v>
      </c>
      <c r="V125" s="39">
        <f t="shared" si="64"/>
        <v>0</v>
      </c>
      <c r="W125" s="39">
        <f t="shared" si="64"/>
        <v>0</v>
      </c>
      <c r="X125" s="68">
        <f t="shared" si="40"/>
        <v>0</v>
      </c>
    </row>
    <row r="126" spans="1:24" ht="25.5">
      <c r="A126" s="179"/>
      <c r="B126" s="180"/>
      <c r="C126" s="209"/>
      <c r="D126" s="23" t="s">
        <v>23</v>
      </c>
      <c r="E126" s="68">
        <f t="shared" si="36"/>
        <v>0</v>
      </c>
      <c r="F126" s="42">
        <f aca="true" t="shared" si="65" ref="F126:Q126">F122-F124</f>
        <v>0</v>
      </c>
      <c r="G126" s="42">
        <f t="shared" si="65"/>
        <v>0</v>
      </c>
      <c r="H126" s="42">
        <f t="shared" si="65"/>
        <v>0</v>
      </c>
      <c r="I126" s="42">
        <f t="shared" si="65"/>
        <v>0</v>
      </c>
      <c r="J126" s="42">
        <f t="shared" si="65"/>
        <v>0</v>
      </c>
      <c r="K126" s="42">
        <f t="shared" si="65"/>
        <v>0</v>
      </c>
      <c r="L126" s="42">
        <f t="shared" si="65"/>
        <v>0</v>
      </c>
      <c r="M126" s="42">
        <f t="shared" si="65"/>
        <v>0</v>
      </c>
      <c r="N126" s="39">
        <f t="shared" si="65"/>
        <v>0</v>
      </c>
      <c r="O126" s="39">
        <f t="shared" si="65"/>
        <v>0</v>
      </c>
      <c r="P126" s="39">
        <f t="shared" si="65"/>
        <v>0</v>
      </c>
      <c r="Q126" s="39">
        <f t="shared" si="65"/>
        <v>0</v>
      </c>
      <c r="R126" s="39">
        <f t="shared" si="38"/>
        <v>0</v>
      </c>
      <c r="S126" s="39">
        <f t="shared" si="64"/>
        <v>0</v>
      </c>
      <c r="T126" s="39">
        <f t="shared" si="64"/>
        <v>0</v>
      </c>
      <c r="U126" s="39">
        <f t="shared" si="64"/>
        <v>0</v>
      </c>
      <c r="V126" s="39">
        <f t="shared" si="64"/>
        <v>0</v>
      </c>
      <c r="W126" s="39">
        <f t="shared" si="64"/>
        <v>0</v>
      </c>
      <c r="X126" s="68">
        <f t="shared" si="40"/>
        <v>0</v>
      </c>
    </row>
    <row r="127" spans="1:24" ht="25.5">
      <c r="A127" s="180" t="s">
        <v>71</v>
      </c>
      <c r="B127" s="180"/>
      <c r="C127" s="208" t="s">
        <v>20</v>
      </c>
      <c r="D127" s="98" t="s">
        <v>110</v>
      </c>
      <c r="E127" s="67">
        <f aca="true" t="shared" si="66" ref="E127:E132">E13+E19+E25+E31+E37+E43+E49+E55+E61+E67+E73+E79+E85+E91+E97+E103+E109+E115+E121</f>
        <v>2482</v>
      </c>
      <c r="F127" s="67">
        <f aca="true" t="shared" si="67" ref="F127:W132">F13+F19+F25+F31+F37+F43+F49+F55+F61+F67+F73+F79+F85+F91+F97+F103+F109+F115+F121</f>
        <v>600.4999999999999</v>
      </c>
      <c r="G127" s="67">
        <f t="shared" si="67"/>
        <v>149.1</v>
      </c>
      <c r="H127" s="67">
        <f t="shared" si="67"/>
        <v>85.7</v>
      </c>
      <c r="I127" s="67">
        <f t="shared" si="67"/>
        <v>75.3</v>
      </c>
      <c r="J127" s="67">
        <f t="shared" si="67"/>
        <v>1340.5</v>
      </c>
      <c r="K127" s="67">
        <f t="shared" si="67"/>
        <v>72.7</v>
      </c>
      <c r="L127" s="67">
        <f t="shared" si="67"/>
        <v>50</v>
      </c>
      <c r="M127" s="67">
        <f t="shared" si="67"/>
        <v>108.19999999999999</v>
      </c>
      <c r="N127" s="67">
        <f t="shared" si="67"/>
        <v>1457.5</v>
      </c>
      <c r="O127" s="67">
        <f t="shared" si="67"/>
        <v>2147</v>
      </c>
      <c r="P127" s="67">
        <f t="shared" si="67"/>
        <v>7183.600000000001</v>
      </c>
      <c r="Q127" s="67">
        <f t="shared" si="67"/>
        <v>19.2</v>
      </c>
      <c r="R127" s="67">
        <f t="shared" si="67"/>
        <v>290.7</v>
      </c>
      <c r="S127" s="67">
        <f t="shared" si="67"/>
        <v>0</v>
      </c>
      <c r="T127" s="67">
        <f t="shared" si="67"/>
        <v>290.7</v>
      </c>
      <c r="U127" s="67">
        <f t="shared" si="67"/>
        <v>3057.0000000000005</v>
      </c>
      <c r="V127" s="67">
        <f t="shared" si="67"/>
        <v>0</v>
      </c>
      <c r="W127" s="67">
        <f t="shared" si="67"/>
        <v>0</v>
      </c>
      <c r="X127" s="68">
        <f aca="true" t="shared" si="68" ref="X127:X132">E127+N127+O127+P127+Q127+R127+U127+V127+W127</f>
        <v>16637.000000000004</v>
      </c>
    </row>
    <row r="128" spans="1:24" ht="25.5">
      <c r="A128" s="207"/>
      <c r="B128" s="207"/>
      <c r="C128" s="209"/>
      <c r="D128" s="23" t="s">
        <v>23</v>
      </c>
      <c r="E128" s="67">
        <f t="shared" si="66"/>
        <v>0</v>
      </c>
      <c r="F128" s="67">
        <f aca="true" t="shared" si="69" ref="F128:T128">F14+F20+F26+F32+F38+F44+F50+F56+F62+F68+F74+F80+F86+F92+F98+F104+F110+F116+F122</f>
        <v>0</v>
      </c>
      <c r="G128" s="67">
        <f t="shared" si="69"/>
        <v>0</v>
      </c>
      <c r="H128" s="67">
        <f t="shared" si="69"/>
        <v>0</v>
      </c>
      <c r="I128" s="67">
        <f t="shared" si="69"/>
        <v>0</v>
      </c>
      <c r="J128" s="67">
        <f t="shared" si="69"/>
        <v>0</v>
      </c>
      <c r="K128" s="67">
        <f t="shared" si="69"/>
        <v>0</v>
      </c>
      <c r="L128" s="67">
        <f t="shared" si="69"/>
        <v>0</v>
      </c>
      <c r="M128" s="67">
        <f t="shared" si="69"/>
        <v>0</v>
      </c>
      <c r="N128" s="67">
        <f t="shared" si="69"/>
        <v>0</v>
      </c>
      <c r="O128" s="67">
        <f t="shared" si="69"/>
        <v>0</v>
      </c>
      <c r="P128" s="67">
        <f t="shared" si="69"/>
        <v>0</v>
      </c>
      <c r="Q128" s="67">
        <f t="shared" si="69"/>
        <v>0</v>
      </c>
      <c r="R128" s="67">
        <f t="shared" si="69"/>
        <v>0</v>
      </c>
      <c r="S128" s="67">
        <f t="shared" si="69"/>
        <v>0</v>
      </c>
      <c r="T128" s="67">
        <f t="shared" si="69"/>
        <v>0</v>
      </c>
      <c r="U128" s="67">
        <f t="shared" si="67"/>
        <v>2330</v>
      </c>
      <c r="V128" s="67">
        <f t="shared" si="67"/>
        <v>0</v>
      </c>
      <c r="W128" s="67">
        <f t="shared" si="67"/>
        <v>0</v>
      </c>
      <c r="X128" s="68">
        <f t="shared" si="68"/>
        <v>2330</v>
      </c>
    </row>
    <row r="129" spans="1:24" ht="25.5">
      <c r="A129" s="207"/>
      <c r="B129" s="207"/>
      <c r="C129" s="209" t="s">
        <v>21</v>
      </c>
      <c r="D129" s="23" t="s">
        <v>110</v>
      </c>
      <c r="E129" s="67">
        <f t="shared" si="66"/>
        <v>2482</v>
      </c>
      <c r="F129" s="67">
        <f t="shared" si="67"/>
        <v>600.4999999999999</v>
      </c>
      <c r="G129" s="67">
        <f t="shared" si="67"/>
        <v>149.1</v>
      </c>
      <c r="H129" s="67">
        <f t="shared" si="67"/>
        <v>85.7</v>
      </c>
      <c r="I129" s="67">
        <f t="shared" si="67"/>
        <v>75.3</v>
      </c>
      <c r="J129" s="67">
        <f t="shared" si="67"/>
        <v>1340.5</v>
      </c>
      <c r="K129" s="67">
        <f t="shared" si="67"/>
        <v>72.7</v>
      </c>
      <c r="L129" s="67">
        <f t="shared" si="67"/>
        <v>50</v>
      </c>
      <c r="M129" s="67">
        <f t="shared" si="67"/>
        <v>108.19999999999999</v>
      </c>
      <c r="N129" s="67">
        <f t="shared" si="67"/>
        <v>1457.5</v>
      </c>
      <c r="O129" s="67">
        <f t="shared" si="67"/>
        <v>2147</v>
      </c>
      <c r="P129" s="67">
        <f t="shared" si="67"/>
        <v>7183.600000000001</v>
      </c>
      <c r="Q129" s="67">
        <f t="shared" si="67"/>
        <v>19.2</v>
      </c>
      <c r="R129" s="67">
        <f t="shared" si="67"/>
        <v>290.7</v>
      </c>
      <c r="S129" s="67">
        <f t="shared" si="67"/>
        <v>0</v>
      </c>
      <c r="T129" s="67">
        <f t="shared" si="67"/>
        <v>290.7</v>
      </c>
      <c r="U129" s="67">
        <f t="shared" si="67"/>
        <v>3057.0000000000005</v>
      </c>
      <c r="V129" s="67">
        <f t="shared" si="67"/>
        <v>0</v>
      </c>
      <c r="W129" s="67">
        <f t="shared" si="67"/>
        <v>0</v>
      </c>
      <c r="X129" s="68">
        <f t="shared" si="68"/>
        <v>16637.000000000004</v>
      </c>
    </row>
    <row r="130" spans="1:24" ht="25.5">
      <c r="A130" s="207"/>
      <c r="B130" s="207"/>
      <c r="C130" s="209"/>
      <c r="D130" s="23" t="s">
        <v>23</v>
      </c>
      <c r="E130" s="67">
        <f t="shared" si="66"/>
        <v>0</v>
      </c>
      <c r="F130" s="67">
        <f t="shared" si="67"/>
        <v>0</v>
      </c>
      <c r="G130" s="67">
        <f t="shared" si="67"/>
        <v>0</v>
      </c>
      <c r="H130" s="67">
        <f t="shared" si="67"/>
        <v>0</v>
      </c>
      <c r="I130" s="67">
        <f t="shared" si="67"/>
        <v>0</v>
      </c>
      <c r="J130" s="67">
        <f t="shared" si="67"/>
        <v>0</v>
      </c>
      <c r="K130" s="67">
        <f t="shared" si="67"/>
        <v>0</v>
      </c>
      <c r="L130" s="67">
        <f t="shared" si="67"/>
        <v>0</v>
      </c>
      <c r="M130" s="67">
        <f t="shared" si="67"/>
        <v>0</v>
      </c>
      <c r="N130" s="67">
        <f t="shared" si="67"/>
        <v>0</v>
      </c>
      <c r="O130" s="67">
        <f t="shared" si="67"/>
        <v>0</v>
      </c>
      <c r="P130" s="67">
        <f t="shared" si="67"/>
        <v>0</v>
      </c>
      <c r="Q130" s="67">
        <f t="shared" si="67"/>
        <v>0</v>
      </c>
      <c r="R130" s="67">
        <f t="shared" si="67"/>
        <v>0</v>
      </c>
      <c r="S130" s="67">
        <f t="shared" si="67"/>
        <v>0</v>
      </c>
      <c r="T130" s="67">
        <f t="shared" si="67"/>
        <v>0</v>
      </c>
      <c r="U130" s="67">
        <f t="shared" si="67"/>
        <v>2330</v>
      </c>
      <c r="V130" s="67">
        <f t="shared" si="67"/>
        <v>0</v>
      </c>
      <c r="W130" s="67">
        <f t="shared" si="67"/>
        <v>0</v>
      </c>
      <c r="X130" s="68">
        <f t="shared" si="68"/>
        <v>2330</v>
      </c>
    </row>
    <row r="131" spans="1:24" ht="25.5">
      <c r="A131" s="207"/>
      <c r="B131" s="207"/>
      <c r="C131" s="209" t="s">
        <v>22</v>
      </c>
      <c r="D131" s="23" t="s">
        <v>110</v>
      </c>
      <c r="E131" s="67">
        <f t="shared" si="66"/>
        <v>0</v>
      </c>
      <c r="F131" s="67">
        <f t="shared" si="67"/>
        <v>0</v>
      </c>
      <c r="G131" s="67">
        <f t="shared" si="67"/>
        <v>0</v>
      </c>
      <c r="H131" s="67">
        <f t="shared" si="67"/>
        <v>0</v>
      </c>
      <c r="I131" s="67">
        <f t="shared" si="67"/>
        <v>0</v>
      </c>
      <c r="J131" s="67">
        <f t="shared" si="67"/>
        <v>0</v>
      </c>
      <c r="K131" s="67">
        <f t="shared" si="67"/>
        <v>0</v>
      </c>
      <c r="L131" s="67">
        <f t="shared" si="67"/>
        <v>0</v>
      </c>
      <c r="M131" s="67">
        <f t="shared" si="67"/>
        <v>0</v>
      </c>
      <c r="N131" s="67">
        <f t="shared" si="67"/>
        <v>0</v>
      </c>
      <c r="O131" s="67">
        <f t="shared" si="67"/>
        <v>0</v>
      </c>
      <c r="P131" s="67">
        <f t="shared" si="67"/>
        <v>0</v>
      </c>
      <c r="Q131" s="67">
        <f t="shared" si="67"/>
        <v>0</v>
      </c>
      <c r="R131" s="67">
        <f t="shared" si="67"/>
        <v>0</v>
      </c>
      <c r="S131" s="67">
        <f t="shared" si="67"/>
        <v>0</v>
      </c>
      <c r="T131" s="67">
        <f t="shared" si="67"/>
        <v>0</v>
      </c>
      <c r="U131" s="67">
        <f t="shared" si="67"/>
        <v>0</v>
      </c>
      <c r="V131" s="67">
        <f t="shared" si="67"/>
        <v>0</v>
      </c>
      <c r="W131" s="67">
        <f t="shared" si="67"/>
        <v>0</v>
      </c>
      <c r="X131" s="68">
        <f t="shared" si="68"/>
        <v>0</v>
      </c>
    </row>
    <row r="132" spans="1:24" ht="25.5">
      <c r="A132" s="207"/>
      <c r="B132" s="207"/>
      <c r="C132" s="209"/>
      <c r="D132" s="23" t="s">
        <v>23</v>
      </c>
      <c r="E132" s="67">
        <f t="shared" si="66"/>
        <v>0</v>
      </c>
      <c r="F132" s="67">
        <f t="shared" si="67"/>
        <v>0</v>
      </c>
      <c r="G132" s="67">
        <f t="shared" si="67"/>
        <v>0</v>
      </c>
      <c r="H132" s="67">
        <f t="shared" si="67"/>
        <v>0</v>
      </c>
      <c r="I132" s="67">
        <f t="shared" si="67"/>
        <v>0</v>
      </c>
      <c r="J132" s="67">
        <f t="shared" si="67"/>
        <v>0</v>
      </c>
      <c r="K132" s="67">
        <f t="shared" si="67"/>
        <v>0</v>
      </c>
      <c r="L132" s="67">
        <f t="shared" si="67"/>
        <v>0</v>
      </c>
      <c r="M132" s="67">
        <f t="shared" si="67"/>
        <v>0</v>
      </c>
      <c r="N132" s="67">
        <f t="shared" si="67"/>
        <v>0</v>
      </c>
      <c r="O132" s="67">
        <f t="shared" si="67"/>
        <v>0</v>
      </c>
      <c r="P132" s="67">
        <f t="shared" si="67"/>
        <v>0</v>
      </c>
      <c r="Q132" s="67">
        <f t="shared" si="67"/>
        <v>0</v>
      </c>
      <c r="R132" s="67">
        <f t="shared" si="67"/>
        <v>0</v>
      </c>
      <c r="S132" s="67">
        <f t="shared" si="67"/>
        <v>0</v>
      </c>
      <c r="T132" s="67">
        <f t="shared" si="67"/>
        <v>0</v>
      </c>
      <c r="U132" s="67">
        <f t="shared" si="67"/>
        <v>0</v>
      </c>
      <c r="V132" s="67">
        <f t="shared" si="67"/>
        <v>0</v>
      </c>
      <c r="W132" s="67">
        <f t="shared" si="67"/>
        <v>0</v>
      </c>
      <c r="X132" s="68">
        <f t="shared" si="68"/>
        <v>0</v>
      </c>
    </row>
    <row r="133" spans="2:24" ht="15">
      <c r="B133" s="173" t="s">
        <v>231</v>
      </c>
      <c r="C133" s="30"/>
      <c r="D133" s="111"/>
      <c r="E133" s="160"/>
      <c r="F133" s="111"/>
      <c r="G133" s="111"/>
      <c r="X133" s="161"/>
    </row>
    <row r="134" spans="2:7" ht="15">
      <c r="B134" s="173" t="s">
        <v>232</v>
      </c>
      <c r="C134" s="30"/>
      <c r="D134" s="111"/>
      <c r="E134" s="160"/>
      <c r="F134" s="111"/>
      <c r="G134" s="111"/>
    </row>
  </sheetData>
  <sheetProtection password="B968" sheet="1" objects="1" scenarios="1"/>
  <mergeCells count="107">
    <mergeCell ref="C83:C84"/>
    <mergeCell ref="C75:C76"/>
    <mergeCell ref="C77:C78"/>
    <mergeCell ref="C79:C80"/>
    <mergeCell ref="C81:C82"/>
    <mergeCell ref="C67:C68"/>
    <mergeCell ref="C69:C70"/>
    <mergeCell ref="C71:C72"/>
    <mergeCell ref="C73:C74"/>
    <mergeCell ref="C59:C60"/>
    <mergeCell ref="C61:C62"/>
    <mergeCell ref="C63:C64"/>
    <mergeCell ref="C65:C66"/>
    <mergeCell ref="C51:C52"/>
    <mergeCell ref="C53:C54"/>
    <mergeCell ref="C55:C56"/>
    <mergeCell ref="C57:C58"/>
    <mergeCell ref="C43:C44"/>
    <mergeCell ref="C45:C46"/>
    <mergeCell ref="C47:C48"/>
    <mergeCell ref="C49:C50"/>
    <mergeCell ref="C35:C36"/>
    <mergeCell ref="C37:C38"/>
    <mergeCell ref="C39:C40"/>
    <mergeCell ref="C41:C42"/>
    <mergeCell ref="C27:C28"/>
    <mergeCell ref="C29:C30"/>
    <mergeCell ref="C31:C32"/>
    <mergeCell ref="C33:C34"/>
    <mergeCell ref="A79:A84"/>
    <mergeCell ref="B79:B84"/>
    <mergeCell ref="A61:A66"/>
    <mergeCell ref="B61:B66"/>
    <mergeCell ref="A67:A72"/>
    <mergeCell ref="B67:B72"/>
    <mergeCell ref="A73:A78"/>
    <mergeCell ref="B73:B78"/>
    <mergeCell ref="A55:A60"/>
    <mergeCell ref="A49:A54"/>
    <mergeCell ref="B49:B54"/>
    <mergeCell ref="B55:B60"/>
    <mergeCell ref="A43:A48"/>
    <mergeCell ref="B43:B48"/>
    <mergeCell ref="A31:A36"/>
    <mergeCell ref="B25:B30"/>
    <mergeCell ref="A37:A42"/>
    <mergeCell ref="B37:B42"/>
    <mergeCell ref="B31:B36"/>
    <mergeCell ref="A19:A24"/>
    <mergeCell ref="A25:A30"/>
    <mergeCell ref="B19:B24"/>
    <mergeCell ref="E7:K7"/>
    <mergeCell ref="C11:D12"/>
    <mergeCell ref="C10:D10"/>
    <mergeCell ref="C19:C20"/>
    <mergeCell ref="C21:C22"/>
    <mergeCell ref="C23:C24"/>
    <mergeCell ref="C25:C26"/>
    <mergeCell ref="E6:K6"/>
    <mergeCell ref="E8:K8"/>
    <mergeCell ref="E9:K9"/>
    <mergeCell ref="A13:A18"/>
    <mergeCell ref="B13:B18"/>
    <mergeCell ref="C13:C14"/>
    <mergeCell ref="C15:C16"/>
    <mergeCell ref="C17:C18"/>
    <mergeCell ref="A11:A12"/>
    <mergeCell ref="B11:B12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A103:A108"/>
    <mergeCell ref="B103:B108"/>
    <mergeCell ref="C103:C104"/>
    <mergeCell ref="C105:C106"/>
    <mergeCell ref="C107:C108"/>
    <mergeCell ref="A109:A114"/>
    <mergeCell ref="B109:B114"/>
    <mergeCell ref="C109:C110"/>
    <mergeCell ref="C111:C112"/>
    <mergeCell ref="C113:C114"/>
    <mergeCell ref="A115:A120"/>
    <mergeCell ref="B115:B120"/>
    <mergeCell ref="C115:C116"/>
    <mergeCell ref="C117:C118"/>
    <mergeCell ref="C119:C120"/>
    <mergeCell ref="A121:A126"/>
    <mergeCell ref="A127:B132"/>
    <mergeCell ref="C127:C128"/>
    <mergeCell ref="C129:C130"/>
    <mergeCell ref="C131:C132"/>
    <mergeCell ref="C121:C122"/>
    <mergeCell ref="C123:C124"/>
    <mergeCell ref="C125:C126"/>
    <mergeCell ref="B121:B126"/>
  </mergeCells>
  <printOptions/>
  <pageMargins left="0.75" right="0.34" top="0.24" bottom="0.23" header="0.17" footer="0.19"/>
  <pageSetup fitToHeight="5" horizontalDpi="600" verticalDpi="600" orientation="landscape" pageOrder="overThenDown" paperSize="9" scale="70" r:id="rId1"/>
  <rowBreaks count="4" manualBreakCount="4">
    <brk id="30" max="255" man="1"/>
    <brk id="60" max="255" man="1"/>
    <brk id="90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zoomScale="75" zoomScaleNormal="75" zoomScaleSheetLayoutView="55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A33" sqref="A33:A34"/>
    </sheetView>
  </sheetViews>
  <sheetFormatPr defaultColWidth="9.140625" defaultRowHeight="12.75"/>
  <cols>
    <col min="1" max="1" width="31.8515625" style="1" customWidth="1"/>
    <col min="2" max="2" width="39.421875" style="1" customWidth="1"/>
    <col min="3" max="3" width="20.28125" style="1" customWidth="1"/>
    <col min="4" max="4" width="17.57421875" style="1" customWidth="1"/>
    <col min="5" max="5" width="17.140625" style="1" customWidth="1"/>
    <col min="6" max="6" width="17.28125" style="1" customWidth="1"/>
    <col min="7" max="7" width="17.57421875" style="1" customWidth="1"/>
    <col min="8" max="8" width="17.140625" style="1" customWidth="1"/>
    <col min="9" max="9" width="17.7109375" style="1" customWidth="1"/>
    <col min="10" max="12" width="16.57421875" style="1" customWidth="1"/>
    <col min="13" max="13" width="16.28125" style="1" customWidth="1"/>
    <col min="14" max="14" width="15.28125" style="1" customWidth="1"/>
    <col min="15" max="15" width="15.7109375" style="1" customWidth="1"/>
    <col min="16" max="17" width="14.8515625" style="1" customWidth="1"/>
    <col min="18" max="18" width="16.140625" style="1" customWidth="1"/>
    <col min="19" max="19" width="17.7109375" style="1" customWidth="1"/>
    <col min="20" max="20" width="17.8515625" style="1" customWidth="1"/>
    <col min="21" max="21" width="18.421875" style="1" customWidth="1"/>
    <col min="22" max="22" width="16.8515625" style="1" customWidth="1"/>
    <col min="23" max="16384" width="9.140625" style="1" customWidth="1"/>
  </cols>
  <sheetData>
    <row r="1" spans="4:28" ht="18" customHeight="1">
      <c r="D1" s="6"/>
      <c r="E1" s="6"/>
      <c r="I1" s="123" t="s">
        <v>135</v>
      </c>
      <c r="J1" s="123"/>
      <c r="K1" s="123"/>
      <c r="L1" s="123"/>
      <c r="M1" s="123"/>
      <c r="N1" s="123"/>
      <c r="O1" s="123"/>
      <c r="P1" s="123"/>
      <c r="Q1" s="123" t="s">
        <v>135</v>
      </c>
      <c r="R1" s="123"/>
      <c r="S1" s="123"/>
      <c r="T1" s="123"/>
      <c r="U1" s="123"/>
      <c r="Z1" s="123" t="s">
        <v>135</v>
      </c>
      <c r="AB1" s="35"/>
    </row>
    <row r="2" spans="4:28" ht="15.75">
      <c r="D2" s="6"/>
      <c r="E2" s="6"/>
      <c r="I2" s="123" t="s">
        <v>28</v>
      </c>
      <c r="J2" s="123"/>
      <c r="K2" s="123"/>
      <c r="L2" s="123"/>
      <c r="M2" s="123"/>
      <c r="N2" s="123"/>
      <c r="O2" s="123"/>
      <c r="P2" s="123"/>
      <c r="Q2" s="123" t="s">
        <v>28</v>
      </c>
      <c r="R2" s="123"/>
      <c r="S2" s="123"/>
      <c r="T2" s="123"/>
      <c r="U2" s="123"/>
      <c r="Z2" s="123" t="s">
        <v>28</v>
      </c>
      <c r="AB2" s="35"/>
    </row>
    <row r="3" spans="4:28" ht="15.75">
      <c r="D3" s="6"/>
      <c r="E3" s="6"/>
      <c r="I3" s="123" t="s">
        <v>29</v>
      </c>
      <c r="J3" s="123"/>
      <c r="K3" s="123"/>
      <c r="L3" s="123"/>
      <c r="M3" s="123"/>
      <c r="N3" s="123"/>
      <c r="O3" s="123"/>
      <c r="P3" s="123"/>
      <c r="Q3" s="123" t="s">
        <v>29</v>
      </c>
      <c r="R3" s="123"/>
      <c r="S3" s="123"/>
      <c r="T3" s="123"/>
      <c r="U3" s="123"/>
      <c r="Z3" s="123" t="s">
        <v>29</v>
      </c>
      <c r="AB3" s="35"/>
    </row>
    <row r="4" spans="4:28" ht="15.75">
      <c r="D4" s="6"/>
      <c r="E4" s="6"/>
      <c r="I4" s="123" t="s">
        <v>131</v>
      </c>
      <c r="J4" s="123"/>
      <c r="K4" s="123"/>
      <c r="L4" s="123"/>
      <c r="M4" s="123"/>
      <c r="N4" s="123"/>
      <c r="O4" s="123"/>
      <c r="P4" s="123"/>
      <c r="Q4" s="123" t="s">
        <v>131</v>
      </c>
      <c r="R4" s="123"/>
      <c r="S4" s="123"/>
      <c r="T4" s="123"/>
      <c r="U4" s="123"/>
      <c r="Z4" s="123" t="s">
        <v>131</v>
      </c>
      <c r="AB4" s="36"/>
    </row>
    <row r="5" spans="3:7" ht="27" customHeight="1">
      <c r="C5" s="144"/>
      <c r="D5" s="219" t="s">
        <v>34</v>
      </c>
      <c r="E5" s="220"/>
      <c r="F5" s="220"/>
      <c r="G5" s="144"/>
    </row>
    <row r="6" spans="3:7" ht="18.75">
      <c r="C6" s="219" t="s">
        <v>31</v>
      </c>
      <c r="D6" s="219"/>
      <c r="E6" s="219"/>
      <c r="F6" s="219"/>
      <c r="G6" s="219"/>
    </row>
    <row r="7" spans="3:7" ht="18.75">
      <c r="C7" s="219" t="s">
        <v>111</v>
      </c>
      <c r="D7" s="219"/>
      <c r="E7" s="219"/>
      <c r="F7" s="219"/>
      <c r="G7" s="219"/>
    </row>
    <row r="8" spans="3:7" ht="15.75">
      <c r="C8" s="223" t="s">
        <v>227</v>
      </c>
      <c r="D8" s="223"/>
      <c r="E8" s="223"/>
      <c r="F8" s="223"/>
      <c r="G8" s="223"/>
    </row>
    <row r="9" spans="3:7" ht="12" customHeight="1">
      <c r="C9" s="163"/>
      <c r="D9" s="224" t="s">
        <v>112</v>
      </c>
      <c r="E9" s="224"/>
      <c r="F9" s="224"/>
      <c r="G9" s="163"/>
    </row>
    <row r="10" spans="3:21" ht="15.75">
      <c r="C10" s="213" t="s">
        <v>185</v>
      </c>
      <c r="D10" s="213"/>
      <c r="E10" s="213"/>
      <c r="F10" s="213"/>
      <c r="G10" s="213"/>
      <c r="H10" s="90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3:21" ht="16.5" customHeight="1">
      <c r="C11" s="144"/>
      <c r="D11" s="221" t="s">
        <v>32</v>
      </c>
      <c r="E11" s="222"/>
      <c r="F11" s="222"/>
      <c r="G11" s="144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2" s="2" customFormat="1" ht="89.25" customHeight="1">
      <c r="A12" s="207" t="s">
        <v>24</v>
      </c>
      <c r="B12" s="207"/>
      <c r="C12" s="151" t="s">
        <v>186</v>
      </c>
      <c r="D12" s="151" t="s">
        <v>187</v>
      </c>
      <c r="E12" s="151" t="s">
        <v>188</v>
      </c>
      <c r="F12" s="151" t="s">
        <v>189</v>
      </c>
      <c r="G12" s="151" t="s">
        <v>190</v>
      </c>
      <c r="H12" s="151" t="s">
        <v>191</v>
      </c>
      <c r="I12" s="151" t="s">
        <v>192</v>
      </c>
      <c r="J12" s="151" t="s">
        <v>193</v>
      </c>
      <c r="K12" s="151" t="s">
        <v>194</v>
      </c>
      <c r="L12" s="151" t="s">
        <v>195</v>
      </c>
      <c r="M12" s="151" t="s">
        <v>196</v>
      </c>
      <c r="N12" s="151" t="s">
        <v>197</v>
      </c>
      <c r="O12" s="151" t="s">
        <v>198</v>
      </c>
      <c r="P12" s="151" t="s">
        <v>199</v>
      </c>
      <c r="Q12" s="151" t="s">
        <v>200</v>
      </c>
      <c r="R12" s="151" t="s">
        <v>201</v>
      </c>
      <c r="S12" s="151" t="s">
        <v>202</v>
      </c>
      <c r="T12" s="151" t="s">
        <v>203</v>
      </c>
      <c r="U12" s="151" t="s">
        <v>204</v>
      </c>
      <c r="V12" s="97" t="s">
        <v>92</v>
      </c>
    </row>
    <row r="13" spans="1:22" ht="15.75">
      <c r="A13" s="230" t="s">
        <v>25</v>
      </c>
      <c r="B13" s="77" t="s">
        <v>113</v>
      </c>
      <c r="C13" s="31">
        <v>3</v>
      </c>
      <c r="D13" s="31">
        <v>197</v>
      </c>
      <c r="E13" s="31">
        <v>0</v>
      </c>
      <c r="F13" s="31">
        <v>0</v>
      </c>
      <c r="G13" s="31">
        <v>3</v>
      </c>
      <c r="H13" s="31">
        <v>0</v>
      </c>
      <c r="I13" s="31">
        <v>0</v>
      </c>
      <c r="J13" s="31">
        <v>12</v>
      </c>
      <c r="K13" s="31">
        <v>0</v>
      </c>
      <c r="L13" s="31">
        <v>0</v>
      </c>
      <c r="M13" s="31">
        <v>0</v>
      </c>
      <c r="N13" s="31">
        <v>202</v>
      </c>
      <c r="O13" s="31">
        <v>10</v>
      </c>
      <c r="P13" s="31">
        <v>3</v>
      </c>
      <c r="Q13" s="31">
        <v>0</v>
      </c>
      <c r="R13" s="31">
        <v>31</v>
      </c>
      <c r="S13" s="31">
        <v>16</v>
      </c>
      <c r="T13" s="31">
        <v>1</v>
      </c>
      <c r="U13" s="31">
        <v>10</v>
      </c>
      <c r="V13" s="162">
        <f>SUM(C13:U13)</f>
        <v>488</v>
      </c>
    </row>
    <row r="14" spans="1:22" ht="15.75">
      <c r="A14" s="230"/>
      <c r="B14" s="77" t="s">
        <v>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9</v>
      </c>
      <c r="R14" s="31">
        <v>0</v>
      </c>
      <c r="S14" s="31">
        <v>0</v>
      </c>
      <c r="T14" s="31">
        <v>0</v>
      </c>
      <c r="U14" s="31">
        <v>0</v>
      </c>
      <c r="V14" s="162">
        <f aca="true" t="shared" si="0" ref="V14:V31">SUM(C14:U14)</f>
        <v>9</v>
      </c>
    </row>
    <row r="15" spans="1:22" ht="15.75">
      <c r="A15" s="230"/>
      <c r="B15" s="77" t="s">
        <v>8</v>
      </c>
      <c r="C15" s="31">
        <v>0</v>
      </c>
      <c r="D15" s="31">
        <v>0</v>
      </c>
      <c r="E15" s="31">
        <v>4</v>
      </c>
      <c r="F15" s="31">
        <v>0</v>
      </c>
      <c r="G15" s="31">
        <v>0</v>
      </c>
      <c r="H15" s="31">
        <v>0</v>
      </c>
      <c r="I15" s="31">
        <v>0</v>
      </c>
      <c r="J15" s="31">
        <v>7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1</v>
      </c>
      <c r="S15" s="31">
        <v>5</v>
      </c>
      <c r="T15" s="31">
        <v>0</v>
      </c>
      <c r="U15" s="31">
        <v>0</v>
      </c>
      <c r="V15" s="162">
        <f t="shared" si="0"/>
        <v>17</v>
      </c>
    </row>
    <row r="16" spans="1:22" ht="15.75">
      <c r="A16" s="230"/>
      <c r="B16" s="77" t="s">
        <v>100</v>
      </c>
      <c r="C16" s="31">
        <v>0</v>
      </c>
      <c r="D16" s="31">
        <v>0</v>
      </c>
      <c r="E16" s="31">
        <v>2</v>
      </c>
      <c r="F16" s="31">
        <v>0</v>
      </c>
      <c r="G16" s="31">
        <v>0</v>
      </c>
      <c r="H16" s="31">
        <v>0</v>
      </c>
      <c r="I16" s="31">
        <v>23</v>
      </c>
      <c r="J16" s="31">
        <v>0</v>
      </c>
      <c r="K16" s="31">
        <v>0</v>
      </c>
      <c r="L16" s="31">
        <v>0</v>
      </c>
      <c r="M16" s="31">
        <v>0</v>
      </c>
      <c r="N16" s="31">
        <v>11</v>
      </c>
      <c r="O16" s="31">
        <v>0</v>
      </c>
      <c r="P16" s="31">
        <v>0</v>
      </c>
      <c r="Q16" s="31">
        <v>0</v>
      </c>
      <c r="R16" s="31">
        <v>70</v>
      </c>
      <c r="S16" s="31">
        <v>114</v>
      </c>
      <c r="T16" s="31">
        <v>0</v>
      </c>
      <c r="U16" s="31">
        <v>0</v>
      </c>
      <c r="V16" s="162">
        <f t="shared" si="0"/>
        <v>220</v>
      </c>
    </row>
    <row r="17" spans="1:22" ht="15.75">
      <c r="A17" s="230"/>
      <c r="B17" s="77" t="s">
        <v>14</v>
      </c>
      <c r="C17" s="31">
        <v>6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15</v>
      </c>
      <c r="J17" s="31">
        <v>4</v>
      </c>
      <c r="K17" s="31">
        <v>0</v>
      </c>
      <c r="L17" s="31">
        <v>0</v>
      </c>
      <c r="M17" s="31">
        <v>0</v>
      </c>
      <c r="N17" s="31">
        <v>8</v>
      </c>
      <c r="O17" s="31">
        <v>13</v>
      </c>
      <c r="P17" s="31">
        <v>4</v>
      </c>
      <c r="Q17" s="31">
        <v>5</v>
      </c>
      <c r="R17" s="31">
        <v>9</v>
      </c>
      <c r="S17" s="31">
        <v>1</v>
      </c>
      <c r="T17" s="31">
        <v>0</v>
      </c>
      <c r="U17" s="31">
        <v>1</v>
      </c>
      <c r="V17" s="162">
        <f t="shared" si="0"/>
        <v>67</v>
      </c>
    </row>
    <row r="18" spans="1:22" ht="25.5">
      <c r="A18" s="230"/>
      <c r="B18" s="77" t="s">
        <v>10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23</v>
      </c>
      <c r="O18" s="31">
        <v>11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162">
        <f t="shared" si="0"/>
        <v>35</v>
      </c>
    </row>
    <row r="19" spans="1:22" ht="15.75">
      <c r="A19" s="230"/>
      <c r="B19" s="77" t="s">
        <v>12</v>
      </c>
      <c r="C19" s="31">
        <v>0</v>
      </c>
      <c r="D19" s="31">
        <v>0</v>
      </c>
      <c r="E19" s="31">
        <v>0</v>
      </c>
      <c r="F19" s="31">
        <v>0</v>
      </c>
      <c r="G19" s="31">
        <v>1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2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162">
        <f t="shared" si="0"/>
        <v>3</v>
      </c>
    </row>
    <row r="20" spans="1:22" ht="38.25">
      <c r="A20" s="230"/>
      <c r="B20" s="77" t="s">
        <v>136</v>
      </c>
      <c r="C20" s="31">
        <v>0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</v>
      </c>
      <c r="S20" s="31">
        <v>0</v>
      </c>
      <c r="T20" s="31">
        <v>0</v>
      </c>
      <c r="U20" s="31">
        <v>1</v>
      </c>
      <c r="V20" s="162">
        <f t="shared" si="0"/>
        <v>3</v>
      </c>
    </row>
    <row r="21" spans="1:22" ht="21" customHeight="1">
      <c r="A21" s="225" t="s">
        <v>26</v>
      </c>
      <c r="B21" s="225"/>
      <c r="C21" s="31">
        <v>0</v>
      </c>
      <c r="D21" s="31">
        <v>0</v>
      </c>
      <c r="E21" s="31">
        <v>0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162">
        <f t="shared" si="0"/>
        <v>1</v>
      </c>
    </row>
    <row r="22" spans="1:22" ht="30.75" customHeight="1">
      <c r="A22" s="225" t="s">
        <v>118</v>
      </c>
      <c r="B22" s="225"/>
      <c r="C22" s="31">
        <v>317</v>
      </c>
      <c r="D22" s="31">
        <v>242</v>
      </c>
      <c r="E22" s="31">
        <v>78</v>
      </c>
      <c r="F22" s="31">
        <v>596</v>
      </c>
      <c r="G22" s="31">
        <v>277</v>
      </c>
      <c r="H22" s="31">
        <v>41</v>
      </c>
      <c r="I22" s="31">
        <v>328</v>
      </c>
      <c r="J22" s="31">
        <v>412</v>
      </c>
      <c r="K22" s="31">
        <v>791</v>
      </c>
      <c r="L22" s="31">
        <v>163</v>
      </c>
      <c r="M22" s="31">
        <v>1189</v>
      </c>
      <c r="N22" s="31">
        <v>322</v>
      </c>
      <c r="O22" s="31">
        <v>818</v>
      </c>
      <c r="P22" s="31">
        <v>1110</v>
      </c>
      <c r="Q22" s="31">
        <v>1144</v>
      </c>
      <c r="R22" s="31">
        <v>307</v>
      </c>
      <c r="S22" s="31">
        <v>308</v>
      </c>
      <c r="T22" s="31">
        <v>0</v>
      </c>
      <c r="U22" s="31">
        <v>98</v>
      </c>
      <c r="V22" s="162">
        <f t="shared" si="0"/>
        <v>8541</v>
      </c>
    </row>
    <row r="23" spans="1:22" ht="60">
      <c r="A23" s="230" t="s">
        <v>139</v>
      </c>
      <c r="B23" s="37" t="s">
        <v>137</v>
      </c>
      <c r="C23" s="31">
        <v>5</v>
      </c>
      <c r="D23" s="31">
        <v>3</v>
      </c>
      <c r="E23" s="31">
        <v>4</v>
      </c>
      <c r="F23" s="31">
        <v>4</v>
      </c>
      <c r="G23" s="31">
        <v>2</v>
      </c>
      <c r="H23" s="31">
        <v>0</v>
      </c>
      <c r="I23" s="31">
        <v>3</v>
      </c>
      <c r="J23" s="31">
        <v>1</v>
      </c>
      <c r="K23" s="31">
        <v>19</v>
      </c>
      <c r="L23" s="31">
        <v>2</v>
      </c>
      <c r="M23" s="31">
        <v>1</v>
      </c>
      <c r="N23" s="31">
        <v>2</v>
      </c>
      <c r="O23" s="31">
        <v>2</v>
      </c>
      <c r="P23" s="31">
        <v>10</v>
      </c>
      <c r="Q23" s="31">
        <v>9</v>
      </c>
      <c r="R23" s="31">
        <v>0</v>
      </c>
      <c r="S23" s="31">
        <v>1</v>
      </c>
      <c r="T23" s="31">
        <v>0</v>
      </c>
      <c r="U23" s="31">
        <v>1</v>
      </c>
      <c r="V23" s="162">
        <f t="shared" si="0"/>
        <v>69</v>
      </c>
    </row>
    <row r="24" spans="1:22" ht="30">
      <c r="A24" s="230"/>
      <c r="B24" s="128" t="s">
        <v>138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162">
        <f t="shared" si="0"/>
        <v>0</v>
      </c>
    </row>
    <row r="25" spans="1:22" ht="36" customHeight="1">
      <c r="A25" s="226" t="s">
        <v>140</v>
      </c>
      <c r="B25" s="227"/>
      <c r="C25" s="31">
        <v>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4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162">
        <f t="shared" si="0"/>
        <v>5</v>
      </c>
    </row>
    <row r="26" spans="1:22" ht="30">
      <c r="A26" s="233" t="s">
        <v>144</v>
      </c>
      <c r="B26" s="37" t="s">
        <v>141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162">
        <f t="shared" si="0"/>
        <v>0</v>
      </c>
    </row>
    <row r="27" spans="1:22" ht="15.75">
      <c r="A27" s="234"/>
      <c r="B27" s="37" t="s">
        <v>142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139</v>
      </c>
      <c r="N27" s="31">
        <v>13</v>
      </c>
      <c r="O27" s="31">
        <v>13</v>
      </c>
      <c r="P27" s="31">
        <v>6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162">
        <f t="shared" si="0"/>
        <v>171</v>
      </c>
    </row>
    <row r="28" spans="1:22" ht="30" customHeight="1">
      <c r="A28" s="235"/>
      <c r="B28" s="37" t="s">
        <v>143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162">
        <f t="shared" si="0"/>
        <v>0</v>
      </c>
    </row>
    <row r="29" spans="1:22" ht="30.75" customHeight="1">
      <c r="A29" s="225" t="s">
        <v>119</v>
      </c>
      <c r="B29" s="225"/>
      <c r="C29" s="31">
        <v>5</v>
      </c>
      <c r="D29" s="31">
        <v>3</v>
      </c>
      <c r="E29" s="31">
        <v>0</v>
      </c>
      <c r="F29" s="31">
        <v>3</v>
      </c>
      <c r="G29" s="31">
        <v>2</v>
      </c>
      <c r="H29" s="31">
        <v>0</v>
      </c>
      <c r="I29" s="31">
        <v>3</v>
      </c>
      <c r="J29" s="31">
        <v>7</v>
      </c>
      <c r="K29" s="31">
        <v>0</v>
      </c>
      <c r="L29" s="31">
        <v>2</v>
      </c>
      <c r="M29" s="31">
        <v>0</v>
      </c>
      <c r="N29" s="31">
        <v>1</v>
      </c>
      <c r="O29" s="31">
        <v>0</v>
      </c>
      <c r="P29" s="31">
        <v>1</v>
      </c>
      <c r="Q29" s="31">
        <v>0</v>
      </c>
      <c r="R29" s="31">
        <v>0</v>
      </c>
      <c r="S29" s="31">
        <v>1</v>
      </c>
      <c r="T29" s="31">
        <v>0</v>
      </c>
      <c r="U29" s="31">
        <v>2</v>
      </c>
      <c r="V29" s="162">
        <f t="shared" si="0"/>
        <v>30</v>
      </c>
    </row>
    <row r="30" spans="1:22" ht="31.5" customHeight="1">
      <c r="A30" s="231" t="s">
        <v>145</v>
      </c>
      <c r="B30" s="232"/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162">
        <f t="shared" si="0"/>
        <v>0</v>
      </c>
    </row>
    <row r="31" spans="1:22" ht="26.25" customHeight="1">
      <c r="A31" s="228" t="s">
        <v>146</v>
      </c>
      <c r="B31" s="229"/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162">
        <f t="shared" si="0"/>
        <v>0</v>
      </c>
    </row>
    <row r="32" spans="1:22" ht="15.75">
      <c r="A32" s="144"/>
      <c r="B32" s="144"/>
      <c r="C32" s="80"/>
      <c r="D32" s="80"/>
      <c r="E32" s="80"/>
      <c r="F32" s="80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</row>
    <row r="33" spans="1:3" ht="12.75">
      <c r="A33" s="173" t="s">
        <v>231</v>
      </c>
      <c r="B33" s="30"/>
      <c r="C33" s="144"/>
    </row>
    <row r="34" spans="1:3" ht="12.75">
      <c r="A34" s="173" t="s">
        <v>232</v>
      </c>
      <c r="B34" s="30"/>
      <c r="C34" s="144"/>
    </row>
  </sheetData>
  <sheetProtection password="B968" sheet="1" objects="1" scenarios="1"/>
  <mergeCells count="17">
    <mergeCell ref="A12:B12"/>
    <mergeCell ref="A22:B22"/>
    <mergeCell ref="A25:B25"/>
    <mergeCell ref="A31:B31"/>
    <mergeCell ref="A13:A20"/>
    <mergeCell ref="A21:B21"/>
    <mergeCell ref="A23:A24"/>
    <mergeCell ref="A30:B30"/>
    <mergeCell ref="A29:B29"/>
    <mergeCell ref="A26:A28"/>
    <mergeCell ref="D5:F5"/>
    <mergeCell ref="D11:F11"/>
    <mergeCell ref="C6:G6"/>
    <mergeCell ref="C7:G7"/>
    <mergeCell ref="C10:G10"/>
    <mergeCell ref="C8:G8"/>
    <mergeCell ref="D9:F9"/>
  </mergeCells>
  <printOptions/>
  <pageMargins left="0.63" right="0.36" top="0.19" bottom="0.25" header="0.18" footer="0.1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="75" zoomScaleNormal="75" workbookViewId="0" topLeftCell="N7">
      <selection activeCell="Y24" sqref="Y24"/>
    </sheetView>
  </sheetViews>
  <sheetFormatPr defaultColWidth="9.140625" defaultRowHeight="12.75"/>
  <cols>
    <col min="1" max="1" width="5.421875" style="118" customWidth="1"/>
    <col min="2" max="2" width="52.7109375" style="75" customWidth="1"/>
    <col min="3" max="3" width="8.140625" style="1" customWidth="1"/>
    <col min="4" max="4" width="13.421875" style="1" customWidth="1"/>
    <col min="5" max="5" width="13.28125" style="1" customWidth="1"/>
    <col min="6" max="6" width="15.57421875" style="1" customWidth="1"/>
    <col min="7" max="7" width="13.57421875" style="1" customWidth="1"/>
    <col min="8" max="8" width="12.57421875" style="1" customWidth="1"/>
    <col min="9" max="9" width="13.28125" style="1" customWidth="1"/>
    <col min="10" max="10" width="12.28125" style="1" customWidth="1"/>
    <col min="11" max="11" width="12.421875" style="1" customWidth="1"/>
    <col min="12" max="13" width="13.421875" style="1" customWidth="1"/>
    <col min="14" max="14" width="12.7109375" style="1" customWidth="1"/>
    <col min="15" max="15" width="12.8515625" style="1" customWidth="1"/>
    <col min="16" max="16" width="12.140625" style="1" customWidth="1"/>
    <col min="17" max="17" width="12.421875" style="1" customWidth="1"/>
    <col min="18" max="18" width="13.140625" style="1" customWidth="1"/>
    <col min="19" max="19" width="14.00390625" style="1" customWidth="1"/>
    <col min="20" max="20" width="13.28125" style="1" customWidth="1"/>
    <col min="21" max="21" width="14.00390625" style="1" customWidth="1"/>
    <col min="22" max="22" width="17.7109375" style="1" customWidth="1"/>
    <col min="23" max="23" width="14.57421875" style="1" customWidth="1"/>
    <col min="24" max="16384" width="9.140625" style="1" customWidth="1"/>
  </cols>
  <sheetData>
    <row r="1" spans="2:31" ht="15.75">
      <c r="B1" s="74"/>
      <c r="M1" s="166" t="s">
        <v>39</v>
      </c>
      <c r="N1" s="129"/>
      <c r="O1" s="129"/>
      <c r="P1" s="129"/>
      <c r="Q1" s="129"/>
      <c r="R1" s="129"/>
      <c r="T1" s="129"/>
      <c r="U1" s="129"/>
      <c r="V1" s="129"/>
      <c r="W1" s="166" t="s">
        <v>39</v>
      </c>
      <c r="AE1" s="129"/>
    </row>
    <row r="2" spans="2:31" ht="15.75">
      <c r="B2" s="74"/>
      <c r="M2" s="166" t="s">
        <v>28</v>
      </c>
      <c r="N2" s="129"/>
      <c r="O2" s="129"/>
      <c r="P2" s="129"/>
      <c r="Q2" s="129"/>
      <c r="R2" s="129"/>
      <c r="T2" s="129"/>
      <c r="U2" s="129"/>
      <c r="V2" s="129"/>
      <c r="W2" s="166" t="s">
        <v>28</v>
      </c>
      <c r="AE2" s="129"/>
    </row>
    <row r="3" spans="2:31" ht="15.75">
      <c r="B3" s="74"/>
      <c r="M3" s="166" t="s">
        <v>29</v>
      </c>
      <c r="N3" s="129"/>
      <c r="O3" s="129"/>
      <c r="P3" s="129"/>
      <c r="Q3" s="129"/>
      <c r="R3" s="129"/>
      <c r="T3" s="129"/>
      <c r="U3" s="129"/>
      <c r="V3" s="129"/>
      <c r="W3" s="166" t="s">
        <v>29</v>
      </c>
      <c r="AE3" s="129"/>
    </row>
    <row r="4" spans="2:31" ht="15.75">
      <c r="B4" s="74"/>
      <c r="M4" s="166" t="s">
        <v>147</v>
      </c>
      <c r="N4" s="129"/>
      <c r="O4" s="129"/>
      <c r="P4" s="129"/>
      <c r="Q4" s="129"/>
      <c r="R4" s="129"/>
      <c r="T4" s="129"/>
      <c r="U4" s="129"/>
      <c r="V4" s="129"/>
      <c r="W4" s="166" t="s">
        <v>147</v>
      </c>
      <c r="AE4" s="129"/>
    </row>
    <row r="5" spans="2:22" ht="18.75">
      <c r="B5" s="74"/>
      <c r="D5" s="236" t="s">
        <v>40</v>
      </c>
      <c r="E5" s="236"/>
      <c r="F5" s="236"/>
      <c r="G5" s="236"/>
      <c r="H5" s="144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2:22" ht="15.75">
      <c r="B6" s="74"/>
      <c r="D6" s="237" t="s">
        <v>114</v>
      </c>
      <c r="E6" s="237"/>
      <c r="F6" s="237"/>
      <c r="G6" s="237"/>
      <c r="H6" s="144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2:22" ht="15.75">
      <c r="B7" s="74"/>
      <c r="D7" s="239" t="s">
        <v>228</v>
      </c>
      <c r="E7" s="239"/>
      <c r="F7" s="239"/>
      <c r="G7" s="239"/>
      <c r="H7" s="144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s="76" customFormat="1" ht="15">
      <c r="A8" s="119"/>
      <c r="B8" s="117"/>
      <c r="D8" s="224" t="s">
        <v>112</v>
      </c>
      <c r="E8" s="224"/>
      <c r="F8" s="224"/>
      <c r="G8" s="224"/>
      <c r="H8" s="16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2:22" ht="18">
      <c r="B9" s="74"/>
      <c r="D9" s="213" t="s">
        <v>185</v>
      </c>
      <c r="E9" s="213"/>
      <c r="F9" s="213"/>
      <c r="G9" s="213"/>
      <c r="H9" s="158"/>
      <c r="I9" s="91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2:22" ht="12.75">
      <c r="B10" s="74"/>
      <c r="D10" s="238" t="s">
        <v>32</v>
      </c>
      <c r="E10" s="238"/>
      <c r="F10" s="238"/>
      <c r="G10" s="238"/>
      <c r="H10" s="16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3" s="2" customFormat="1" ht="84" customHeight="1">
      <c r="A11" s="120" t="s">
        <v>0</v>
      </c>
      <c r="B11" s="20" t="s">
        <v>1</v>
      </c>
      <c r="C11" s="20" t="s">
        <v>38</v>
      </c>
      <c r="D11" s="151" t="s">
        <v>186</v>
      </c>
      <c r="E11" s="151" t="s">
        <v>187</v>
      </c>
      <c r="F11" s="151" t="s">
        <v>188</v>
      </c>
      <c r="G11" s="151" t="s">
        <v>189</v>
      </c>
      <c r="H11" s="151" t="s">
        <v>190</v>
      </c>
      <c r="I11" s="151" t="s">
        <v>191</v>
      </c>
      <c r="J11" s="151" t="s">
        <v>192</v>
      </c>
      <c r="K11" s="151" t="s">
        <v>193</v>
      </c>
      <c r="L11" s="151" t="s">
        <v>194</v>
      </c>
      <c r="M11" s="151" t="s">
        <v>195</v>
      </c>
      <c r="N11" s="151" t="s">
        <v>196</v>
      </c>
      <c r="O11" s="151" t="s">
        <v>197</v>
      </c>
      <c r="P11" s="151" t="s">
        <v>198</v>
      </c>
      <c r="Q11" s="151" t="s">
        <v>199</v>
      </c>
      <c r="R11" s="151" t="s">
        <v>200</v>
      </c>
      <c r="S11" s="151" t="s">
        <v>201</v>
      </c>
      <c r="T11" s="151" t="s">
        <v>202</v>
      </c>
      <c r="U11" s="151" t="s">
        <v>203</v>
      </c>
      <c r="V11" s="151" t="s">
        <v>204</v>
      </c>
      <c r="W11" s="97" t="s">
        <v>92</v>
      </c>
    </row>
    <row r="12" spans="1:23" ht="15.75">
      <c r="A12" s="130">
        <v>1</v>
      </c>
      <c r="B12" s="131" t="s">
        <v>115</v>
      </c>
      <c r="C12" s="135" t="s">
        <v>35</v>
      </c>
      <c r="D12" s="174">
        <v>105</v>
      </c>
      <c r="E12" s="174">
        <v>60</v>
      </c>
      <c r="F12" s="174">
        <v>39</v>
      </c>
      <c r="G12" s="174">
        <v>212</v>
      </c>
      <c r="H12" s="174">
        <v>163</v>
      </c>
      <c r="I12" s="174">
        <v>33</v>
      </c>
      <c r="J12" s="174">
        <v>88</v>
      </c>
      <c r="K12" s="174">
        <v>299</v>
      </c>
      <c r="L12" s="174">
        <v>0</v>
      </c>
      <c r="M12" s="174">
        <v>109</v>
      </c>
      <c r="N12" s="174">
        <v>808</v>
      </c>
      <c r="O12" s="174">
        <v>729</v>
      </c>
      <c r="P12" s="174">
        <v>708</v>
      </c>
      <c r="Q12" s="174">
        <v>869</v>
      </c>
      <c r="R12" s="174">
        <v>668</v>
      </c>
      <c r="S12" s="174">
        <v>132</v>
      </c>
      <c r="T12" s="174">
        <v>58</v>
      </c>
      <c r="U12" s="174">
        <v>39</v>
      </c>
      <c r="V12" s="174">
        <v>79</v>
      </c>
      <c r="W12" s="34">
        <f aca="true" t="shared" si="0" ref="W12:W27">SUM(D12:V12)</f>
        <v>5198</v>
      </c>
    </row>
    <row r="13" spans="1:23" ht="18.75" customHeight="1">
      <c r="A13" s="130">
        <v>2</v>
      </c>
      <c r="B13" s="132" t="s">
        <v>120</v>
      </c>
      <c r="C13" s="135" t="s">
        <v>35</v>
      </c>
      <c r="D13" s="174">
        <v>43</v>
      </c>
      <c r="E13" s="174">
        <v>31</v>
      </c>
      <c r="F13" s="174">
        <v>19</v>
      </c>
      <c r="G13" s="174">
        <v>92</v>
      </c>
      <c r="H13" s="174">
        <v>70</v>
      </c>
      <c r="I13" s="174">
        <v>11</v>
      </c>
      <c r="J13" s="174">
        <v>41</v>
      </c>
      <c r="K13" s="174">
        <v>165</v>
      </c>
      <c r="L13" s="174">
        <v>0</v>
      </c>
      <c r="M13" s="174">
        <v>47</v>
      </c>
      <c r="N13" s="174">
        <v>393</v>
      </c>
      <c r="O13" s="174">
        <v>330</v>
      </c>
      <c r="P13" s="174">
        <v>344</v>
      </c>
      <c r="Q13" s="174">
        <v>421</v>
      </c>
      <c r="R13" s="174">
        <v>288</v>
      </c>
      <c r="S13" s="174">
        <v>53</v>
      </c>
      <c r="T13" s="174">
        <v>28</v>
      </c>
      <c r="U13" s="174">
        <v>19</v>
      </c>
      <c r="V13" s="174">
        <v>41</v>
      </c>
      <c r="W13" s="34">
        <f t="shared" si="0"/>
        <v>2436</v>
      </c>
    </row>
    <row r="14" spans="1:23" ht="18" customHeight="1">
      <c r="A14" s="130">
        <v>3</v>
      </c>
      <c r="B14" s="132" t="s">
        <v>148</v>
      </c>
      <c r="C14" s="135" t="s">
        <v>35</v>
      </c>
      <c r="D14" s="115">
        <f aca="true" t="shared" si="1" ref="D14:V14">D15+D16+D17+D18</f>
        <v>29</v>
      </c>
      <c r="E14" s="115">
        <f t="shared" si="1"/>
        <v>25</v>
      </c>
      <c r="F14" s="115">
        <f t="shared" si="1"/>
        <v>11</v>
      </c>
      <c r="G14" s="115">
        <f t="shared" si="1"/>
        <v>73</v>
      </c>
      <c r="H14" s="115">
        <f t="shared" si="1"/>
        <v>58</v>
      </c>
      <c r="I14" s="115">
        <f t="shared" si="1"/>
        <v>6</v>
      </c>
      <c r="J14" s="115">
        <f t="shared" si="1"/>
        <v>33</v>
      </c>
      <c r="K14" s="115">
        <f t="shared" si="1"/>
        <v>114</v>
      </c>
      <c r="L14" s="115">
        <f t="shared" si="1"/>
        <v>0</v>
      </c>
      <c r="M14" s="115">
        <f t="shared" si="1"/>
        <v>35</v>
      </c>
      <c r="N14" s="115">
        <f t="shared" si="1"/>
        <v>308</v>
      </c>
      <c r="O14" s="115">
        <f t="shared" si="1"/>
        <v>246</v>
      </c>
      <c r="P14" s="115">
        <f t="shared" si="1"/>
        <v>254</v>
      </c>
      <c r="Q14" s="115">
        <f t="shared" si="1"/>
        <v>310</v>
      </c>
      <c r="R14" s="115">
        <f t="shared" si="1"/>
        <v>288</v>
      </c>
      <c r="S14" s="115">
        <f t="shared" si="1"/>
        <v>45</v>
      </c>
      <c r="T14" s="115">
        <f t="shared" si="1"/>
        <v>22</v>
      </c>
      <c r="U14" s="115">
        <f t="shared" si="1"/>
        <v>11</v>
      </c>
      <c r="V14" s="115">
        <f t="shared" si="1"/>
        <v>28</v>
      </c>
      <c r="W14" s="34">
        <f t="shared" si="0"/>
        <v>1896</v>
      </c>
    </row>
    <row r="15" spans="1:23" s="82" customFormat="1" ht="31.5">
      <c r="A15" s="133" t="s">
        <v>149</v>
      </c>
      <c r="B15" s="132" t="s">
        <v>150</v>
      </c>
      <c r="C15" s="135" t="s">
        <v>35</v>
      </c>
      <c r="D15" s="174">
        <v>9</v>
      </c>
      <c r="E15" s="174">
        <v>9</v>
      </c>
      <c r="F15" s="174">
        <v>6</v>
      </c>
      <c r="G15" s="174">
        <v>28</v>
      </c>
      <c r="H15" s="174">
        <v>24</v>
      </c>
      <c r="I15" s="174">
        <v>1</v>
      </c>
      <c r="J15" s="174">
        <v>12</v>
      </c>
      <c r="K15" s="174">
        <v>47</v>
      </c>
      <c r="L15" s="174">
        <v>0</v>
      </c>
      <c r="M15" s="174">
        <v>14</v>
      </c>
      <c r="N15" s="174">
        <v>75</v>
      </c>
      <c r="O15" s="174">
        <v>76</v>
      </c>
      <c r="P15" s="174">
        <v>116</v>
      </c>
      <c r="Q15" s="174">
        <v>83</v>
      </c>
      <c r="R15" s="174">
        <v>79</v>
      </c>
      <c r="S15" s="174">
        <v>11</v>
      </c>
      <c r="T15" s="174">
        <v>9</v>
      </c>
      <c r="U15" s="174">
        <v>7</v>
      </c>
      <c r="V15" s="174">
        <v>10</v>
      </c>
      <c r="W15" s="34">
        <f t="shared" si="0"/>
        <v>616</v>
      </c>
    </row>
    <row r="16" spans="1:23" ht="31.5">
      <c r="A16" s="130" t="s">
        <v>151</v>
      </c>
      <c r="B16" s="132" t="s">
        <v>152</v>
      </c>
      <c r="C16" s="135" t="s">
        <v>35</v>
      </c>
      <c r="D16" s="174">
        <v>10</v>
      </c>
      <c r="E16" s="174">
        <v>8</v>
      </c>
      <c r="F16" s="174">
        <v>4</v>
      </c>
      <c r="G16" s="174">
        <v>20</v>
      </c>
      <c r="H16" s="174">
        <v>14</v>
      </c>
      <c r="I16" s="174">
        <v>0</v>
      </c>
      <c r="J16" s="174">
        <v>12</v>
      </c>
      <c r="K16" s="174">
        <v>41</v>
      </c>
      <c r="L16" s="174">
        <v>0</v>
      </c>
      <c r="M16" s="174">
        <v>7</v>
      </c>
      <c r="N16" s="174">
        <v>120</v>
      </c>
      <c r="O16" s="174">
        <v>81</v>
      </c>
      <c r="P16" s="174">
        <v>65</v>
      </c>
      <c r="Q16" s="174">
        <v>114</v>
      </c>
      <c r="R16" s="174">
        <v>61</v>
      </c>
      <c r="S16" s="174">
        <v>14</v>
      </c>
      <c r="T16" s="174">
        <v>5</v>
      </c>
      <c r="U16" s="174">
        <v>1</v>
      </c>
      <c r="V16" s="174">
        <v>7</v>
      </c>
      <c r="W16" s="34">
        <f t="shared" si="0"/>
        <v>584</v>
      </c>
    </row>
    <row r="17" spans="1:23" ht="31.5">
      <c r="A17" s="130" t="s">
        <v>153</v>
      </c>
      <c r="B17" s="132" t="s">
        <v>154</v>
      </c>
      <c r="C17" s="135" t="s">
        <v>35</v>
      </c>
      <c r="D17" s="174">
        <v>10</v>
      </c>
      <c r="E17" s="174">
        <v>8</v>
      </c>
      <c r="F17" s="174">
        <v>1</v>
      </c>
      <c r="G17" s="174">
        <v>25</v>
      </c>
      <c r="H17" s="174">
        <v>20</v>
      </c>
      <c r="I17" s="174">
        <v>5</v>
      </c>
      <c r="J17" s="174">
        <v>9</v>
      </c>
      <c r="K17" s="174">
        <v>26</v>
      </c>
      <c r="L17" s="174">
        <v>0</v>
      </c>
      <c r="M17" s="174">
        <v>14</v>
      </c>
      <c r="N17" s="174">
        <v>113</v>
      </c>
      <c r="O17" s="174">
        <v>89</v>
      </c>
      <c r="P17" s="174">
        <v>73</v>
      </c>
      <c r="Q17" s="174">
        <v>113</v>
      </c>
      <c r="R17" s="174">
        <v>82</v>
      </c>
      <c r="S17" s="174">
        <v>20</v>
      </c>
      <c r="T17" s="174">
        <v>8</v>
      </c>
      <c r="U17" s="174">
        <v>3</v>
      </c>
      <c r="V17" s="174">
        <v>11</v>
      </c>
      <c r="W17" s="34">
        <f t="shared" si="0"/>
        <v>630</v>
      </c>
    </row>
    <row r="18" spans="1:23" ht="31.5">
      <c r="A18" s="130" t="s">
        <v>155</v>
      </c>
      <c r="B18" s="132" t="s">
        <v>156</v>
      </c>
      <c r="C18" s="135" t="s">
        <v>35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66</v>
      </c>
      <c r="S18" s="174">
        <v>0</v>
      </c>
      <c r="T18" s="174">
        <v>0</v>
      </c>
      <c r="U18" s="174">
        <v>0</v>
      </c>
      <c r="V18" s="174">
        <v>0</v>
      </c>
      <c r="W18" s="34">
        <f t="shared" si="0"/>
        <v>66</v>
      </c>
    </row>
    <row r="19" spans="1:23" ht="31.5">
      <c r="A19" s="130">
        <v>4</v>
      </c>
      <c r="B19" s="134" t="s">
        <v>157</v>
      </c>
      <c r="C19" s="135" t="s">
        <v>35</v>
      </c>
      <c r="D19" s="174">
        <v>11</v>
      </c>
      <c r="E19" s="174">
        <v>11</v>
      </c>
      <c r="F19" s="174">
        <v>9</v>
      </c>
      <c r="G19" s="174">
        <v>20</v>
      </c>
      <c r="H19" s="174">
        <v>15</v>
      </c>
      <c r="I19" s="174">
        <v>8</v>
      </c>
      <c r="J19" s="174">
        <v>11</v>
      </c>
      <c r="K19" s="174">
        <v>20</v>
      </c>
      <c r="L19" s="174">
        <v>0</v>
      </c>
      <c r="M19" s="174">
        <v>13</v>
      </c>
      <c r="N19" s="174">
        <v>38</v>
      </c>
      <c r="O19" s="174">
        <v>35</v>
      </c>
      <c r="P19" s="174">
        <v>35</v>
      </c>
      <c r="Q19" s="174">
        <v>41</v>
      </c>
      <c r="R19" s="174">
        <v>39</v>
      </c>
      <c r="S19" s="174">
        <v>15</v>
      </c>
      <c r="T19" s="174">
        <v>11</v>
      </c>
      <c r="U19" s="174">
        <v>7</v>
      </c>
      <c r="V19" s="174">
        <v>10</v>
      </c>
      <c r="W19" s="34">
        <f t="shared" si="0"/>
        <v>349</v>
      </c>
    </row>
    <row r="20" spans="1:23" ht="15.75">
      <c r="A20" s="130" t="s">
        <v>158</v>
      </c>
      <c r="B20" s="132" t="s">
        <v>159</v>
      </c>
      <c r="C20" s="135" t="s">
        <v>35</v>
      </c>
      <c r="D20" s="174">
        <v>11</v>
      </c>
      <c r="E20" s="174">
        <v>11</v>
      </c>
      <c r="F20" s="174">
        <v>8</v>
      </c>
      <c r="G20" s="174">
        <v>19</v>
      </c>
      <c r="H20" s="174">
        <v>15</v>
      </c>
      <c r="I20" s="174">
        <v>7</v>
      </c>
      <c r="J20" s="174">
        <v>11</v>
      </c>
      <c r="K20" s="174">
        <v>19</v>
      </c>
      <c r="L20" s="174">
        <v>0</v>
      </c>
      <c r="M20" s="174">
        <v>12</v>
      </c>
      <c r="N20" s="174">
        <v>35</v>
      </c>
      <c r="O20" s="174">
        <v>33</v>
      </c>
      <c r="P20" s="174">
        <v>31</v>
      </c>
      <c r="Q20" s="174">
        <v>40</v>
      </c>
      <c r="R20" s="174">
        <v>37</v>
      </c>
      <c r="S20" s="174">
        <v>15</v>
      </c>
      <c r="T20" s="174">
        <v>11</v>
      </c>
      <c r="U20" s="174">
        <v>6</v>
      </c>
      <c r="V20" s="174">
        <v>10</v>
      </c>
      <c r="W20" s="34">
        <f t="shared" si="0"/>
        <v>331</v>
      </c>
    </row>
    <row r="21" spans="1:23" s="82" customFormat="1" ht="66.75" customHeight="1">
      <c r="A21" s="130">
        <v>5</v>
      </c>
      <c r="B21" s="132" t="s">
        <v>160</v>
      </c>
      <c r="C21" s="135" t="s">
        <v>35</v>
      </c>
      <c r="D21" s="174">
        <v>11</v>
      </c>
      <c r="E21" s="174">
        <v>4</v>
      </c>
      <c r="F21" s="174">
        <v>3</v>
      </c>
      <c r="G21" s="174">
        <v>15</v>
      </c>
      <c r="H21" s="174">
        <v>10</v>
      </c>
      <c r="I21" s="174">
        <v>5</v>
      </c>
      <c r="J21" s="174">
        <v>4</v>
      </c>
      <c r="K21" s="174">
        <v>12</v>
      </c>
      <c r="L21" s="174">
        <v>0</v>
      </c>
      <c r="M21" s="174">
        <v>6</v>
      </c>
      <c r="N21" s="174">
        <v>18</v>
      </c>
      <c r="O21" s="174">
        <v>12</v>
      </c>
      <c r="P21" s="174">
        <v>8</v>
      </c>
      <c r="Q21" s="174">
        <v>12</v>
      </c>
      <c r="R21" s="174">
        <v>22</v>
      </c>
      <c r="S21" s="174">
        <v>11</v>
      </c>
      <c r="T21" s="174">
        <v>8</v>
      </c>
      <c r="U21" s="174">
        <v>5</v>
      </c>
      <c r="V21" s="174">
        <v>8</v>
      </c>
      <c r="W21" s="34">
        <f t="shared" si="0"/>
        <v>174</v>
      </c>
    </row>
    <row r="22" spans="1:23" ht="15.75">
      <c r="A22" s="133" t="s">
        <v>161</v>
      </c>
      <c r="B22" s="132" t="s">
        <v>159</v>
      </c>
      <c r="C22" s="135" t="s">
        <v>35</v>
      </c>
      <c r="D22" s="174">
        <v>11</v>
      </c>
      <c r="E22" s="174">
        <v>4</v>
      </c>
      <c r="F22" s="174">
        <v>3</v>
      </c>
      <c r="G22" s="174">
        <v>15</v>
      </c>
      <c r="H22" s="174">
        <v>10</v>
      </c>
      <c r="I22" s="174">
        <v>4</v>
      </c>
      <c r="J22" s="174">
        <v>4</v>
      </c>
      <c r="K22" s="174">
        <v>12</v>
      </c>
      <c r="L22" s="174">
        <v>0</v>
      </c>
      <c r="M22" s="174">
        <v>5</v>
      </c>
      <c r="N22" s="174">
        <v>18</v>
      </c>
      <c r="O22" s="174">
        <v>12</v>
      </c>
      <c r="P22" s="174">
        <v>7</v>
      </c>
      <c r="Q22" s="174">
        <v>12</v>
      </c>
      <c r="R22" s="174">
        <v>22</v>
      </c>
      <c r="S22" s="174">
        <v>11</v>
      </c>
      <c r="T22" s="174">
        <v>8</v>
      </c>
      <c r="U22" s="174">
        <v>4</v>
      </c>
      <c r="V22" s="174">
        <v>8</v>
      </c>
      <c r="W22" s="34">
        <f t="shared" si="0"/>
        <v>170</v>
      </c>
    </row>
    <row r="23" spans="1:23" ht="63">
      <c r="A23" s="130">
        <v>6</v>
      </c>
      <c r="B23" s="132" t="s">
        <v>162</v>
      </c>
      <c r="C23" s="135" t="s">
        <v>35</v>
      </c>
      <c r="D23" s="174">
        <v>10</v>
      </c>
      <c r="E23" s="174">
        <v>7</v>
      </c>
      <c r="F23" s="174">
        <v>6</v>
      </c>
      <c r="G23" s="174">
        <v>16</v>
      </c>
      <c r="H23" s="174">
        <v>11</v>
      </c>
      <c r="I23" s="174">
        <v>7</v>
      </c>
      <c r="J23" s="174">
        <v>10</v>
      </c>
      <c r="K23" s="174">
        <v>14</v>
      </c>
      <c r="L23" s="174">
        <v>0</v>
      </c>
      <c r="M23" s="174">
        <v>13</v>
      </c>
      <c r="N23" s="174">
        <v>32</v>
      </c>
      <c r="O23" s="174">
        <v>31</v>
      </c>
      <c r="P23" s="174">
        <v>27</v>
      </c>
      <c r="Q23" s="174">
        <v>29</v>
      </c>
      <c r="R23" s="174">
        <v>33</v>
      </c>
      <c r="S23" s="174">
        <v>14</v>
      </c>
      <c r="T23" s="174">
        <v>8</v>
      </c>
      <c r="U23" s="174">
        <v>6</v>
      </c>
      <c r="V23" s="174">
        <v>10</v>
      </c>
      <c r="W23" s="34">
        <f t="shared" si="0"/>
        <v>284</v>
      </c>
    </row>
    <row r="24" spans="1:23" ht="15.75">
      <c r="A24" s="130" t="s">
        <v>163</v>
      </c>
      <c r="B24" s="132" t="s">
        <v>159</v>
      </c>
      <c r="C24" s="135" t="s">
        <v>35</v>
      </c>
      <c r="D24" s="174">
        <v>10</v>
      </c>
      <c r="E24" s="174">
        <v>7</v>
      </c>
      <c r="F24" s="174">
        <v>6</v>
      </c>
      <c r="G24" s="174">
        <v>15</v>
      </c>
      <c r="H24" s="174">
        <v>11</v>
      </c>
      <c r="I24" s="174">
        <v>7</v>
      </c>
      <c r="J24" s="174">
        <v>10</v>
      </c>
      <c r="K24" s="174">
        <v>14</v>
      </c>
      <c r="L24" s="174">
        <v>0</v>
      </c>
      <c r="M24" s="174">
        <v>13</v>
      </c>
      <c r="N24" s="174">
        <v>32</v>
      </c>
      <c r="O24" s="174">
        <v>30</v>
      </c>
      <c r="P24" s="174">
        <v>27</v>
      </c>
      <c r="Q24" s="174">
        <v>29</v>
      </c>
      <c r="R24" s="174">
        <v>33</v>
      </c>
      <c r="S24" s="174">
        <v>14</v>
      </c>
      <c r="T24" s="174">
        <v>8</v>
      </c>
      <c r="U24" s="174">
        <v>6</v>
      </c>
      <c r="V24" s="174">
        <v>10</v>
      </c>
      <c r="W24" s="34">
        <f t="shared" si="0"/>
        <v>282</v>
      </c>
    </row>
    <row r="25" spans="1:23" ht="47.25">
      <c r="A25" s="130">
        <v>7</v>
      </c>
      <c r="B25" s="132" t="s">
        <v>164</v>
      </c>
      <c r="C25" s="135" t="s">
        <v>35</v>
      </c>
      <c r="D25" s="174">
        <v>2</v>
      </c>
      <c r="E25" s="174">
        <v>1</v>
      </c>
      <c r="F25" s="174">
        <v>1</v>
      </c>
      <c r="G25" s="174">
        <v>3</v>
      </c>
      <c r="H25" s="174">
        <v>3</v>
      </c>
      <c r="I25" s="174">
        <v>1</v>
      </c>
      <c r="J25" s="174">
        <v>2</v>
      </c>
      <c r="K25" s="174">
        <v>2</v>
      </c>
      <c r="L25" s="174">
        <v>0</v>
      </c>
      <c r="M25" s="174">
        <v>2</v>
      </c>
      <c r="N25" s="174">
        <v>7</v>
      </c>
      <c r="O25" s="174">
        <v>6</v>
      </c>
      <c r="P25" s="174">
        <v>5</v>
      </c>
      <c r="Q25" s="174">
        <v>5</v>
      </c>
      <c r="R25" s="174">
        <v>5</v>
      </c>
      <c r="S25" s="174">
        <v>3</v>
      </c>
      <c r="T25" s="174">
        <v>2</v>
      </c>
      <c r="U25" s="174">
        <v>2</v>
      </c>
      <c r="V25" s="174">
        <v>2</v>
      </c>
      <c r="W25" s="34">
        <f t="shared" si="0"/>
        <v>54</v>
      </c>
    </row>
    <row r="26" spans="1:23" s="82" customFormat="1" ht="78.75">
      <c r="A26" s="130" t="s">
        <v>165</v>
      </c>
      <c r="B26" s="132" t="s">
        <v>166</v>
      </c>
      <c r="C26" s="135" t="s">
        <v>35</v>
      </c>
      <c r="D26" s="174">
        <v>2</v>
      </c>
      <c r="E26" s="174">
        <v>1</v>
      </c>
      <c r="F26" s="174">
        <v>1</v>
      </c>
      <c r="G26" s="174">
        <v>3</v>
      </c>
      <c r="H26" s="174">
        <v>3</v>
      </c>
      <c r="I26" s="174">
        <v>1</v>
      </c>
      <c r="J26" s="174">
        <v>2</v>
      </c>
      <c r="K26" s="174">
        <v>2</v>
      </c>
      <c r="L26" s="174">
        <v>0</v>
      </c>
      <c r="M26" s="174">
        <v>2</v>
      </c>
      <c r="N26" s="174">
        <v>6</v>
      </c>
      <c r="O26" s="174">
        <v>4</v>
      </c>
      <c r="P26" s="174">
        <v>5</v>
      </c>
      <c r="Q26" s="174">
        <v>5</v>
      </c>
      <c r="R26" s="174">
        <v>5</v>
      </c>
      <c r="S26" s="174">
        <v>3</v>
      </c>
      <c r="T26" s="174">
        <v>1</v>
      </c>
      <c r="U26" s="174">
        <v>2</v>
      </c>
      <c r="V26" s="174">
        <v>2</v>
      </c>
      <c r="W26" s="34">
        <f t="shared" si="0"/>
        <v>50</v>
      </c>
    </row>
    <row r="27" spans="1:23" s="82" customFormat="1" ht="47.25">
      <c r="A27" s="130">
        <v>8</v>
      </c>
      <c r="B27" s="132" t="s">
        <v>37</v>
      </c>
      <c r="C27" s="135" t="s">
        <v>36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1</v>
      </c>
      <c r="R27" s="174">
        <v>1</v>
      </c>
      <c r="S27" s="174">
        <v>0</v>
      </c>
      <c r="T27" s="174">
        <v>0</v>
      </c>
      <c r="U27" s="174">
        <v>0</v>
      </c>
      <c r="V27" s="174">
        <v>0</v>
      </c>
      <c r="W27" s="34">
        <f t="shared" si="0"/>
        <v>2</v>
      </c>
    </row>
    <row r="28" spans="2:23" ht="10.5" customHeight="1">
      <c r="B28" s="165"/>
      <c r="C28" s="144"/>
      <c r="D28" s="144"/>
      <c r="E28" s="144"/>
      <c r="W28" s="85"/>
    </row>
    <row r="29" spans="2:5" ht="12.75">
      <c r="B29" s="81" t="s">
        <v>235</v>
      </c>
      <c r="C29" s="30"/>
      <c r="D29" s="144"/>
      <c r="E29" s="144"/>
    </row>
    <row r="30" spans="2:5" ht="12.75">
      <c r="B30" s="81" t="s">
        <v>236</v>
      </c>
      <c r="C30" s="30"/>
      <c r="D30" s="144"/>
      <c r="E30" s="144"/>
    </row>
    <row r="31" spans="2:5" ht="12.75">
      <c r="B31" s="165"/>
      <c r="C31" s="144"/>
      <c r="D31" s="144"/>
      <c r="E31" s="144"/>
    </row>
  </sheetData>
  <sheetProtection password="B968" sheet="1" objects="1" scenarios="1"/>
  <mergeCells count="6">
    <mergeCell ref="D5:G5"/>
    <mergeCell ref="D6:G6"/>
    <mergeCell ref="D9:G9"/>
    <mergeCell ref="D10:G10"/>
    <mergeCell ref="D7:G7"/>
    <mergeCell ref="D8:G8"/>
  </mergeCells>
  <printOptions/>
  <pageMargins left="0.64" right="0" top="0.17" bottom="0" header="0.2" footer="0.23"/>
  <pageSetup fitToWidth="2" horizontalDpi="600" verticalDpi="600" orientation="landscape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="75" zoomScaleNormal="75" workbookViewId="0" topLeftCell="A1">
      <selection activeCell="B22" sqref="B22:B23"/>
    </sheetView>
  </sheetViews>
  <sheetFormatPr defaultColWidth="9.140625" defaultRowHeight="12.75"/>
  <cols>
    <col min="1" max="1" width="5.57421875" style="1" customWidth="1"/>
    <col min="2" max="2" width="35.28125" style="1" customWidth="1"/>
    <col min="3" max="3" width="8.28125" style="1" customWidth="1"/>
    <col min="4" max="5" width="14.140625" style="1" customWidth="1"/>
    <col min="6" max="6" width="17.7109375" style="1" customWidth="1"/>
    <col min="7" max="7" width="14.140625" style="1" customWidth="1"/>
    <col min="8" max="8" width="14.00390625" style="1" customWidth="1"/>
    <col min="9" max="9" width="14.28125" style="1" customWidth="1"/>
    <col min="10" max="10" width="13.7109375" style="1" customWidth="1"/>
    <col min="11" max="11" width="14.28125" style="1" customWidth="1"/>
    <col min="12" max="12" width="14.00390625" style="1" customWidth="1"/>
    <col min="13" max="13" width="18.140625" style="1" customWidth="1"/>
    <col min="14" max="14" width="12.421875" style="1" customWidth="1"/>
    <col min="15" max="15" width="12.140625" style="1" customWidth="1"/>
    <col min="16" max="16" width="12.00390625" style="1" customWidth="1"/>
    <col min="17" max="17" width="12.140625" style="1" customWidth="1"/>
    <col min="18" max="18" width="13.421875" style="1" customWidth="1"/>
    <col min="19" max="19" width="14.421875" style="1" customWidth="1"/>
    <col min="20" max="20" width="14.28125" style="1" customWidth="1"/>
    <col min="21" max="21" width="13.8515625" style="1" customWidth="1"/>
    <col min="22" max="22" width="18.28125" style="1" customWidth="1"/>
    <col min="23" max="23" width="16.8515625" style="1" customWidth="1"/>
    <col min="24" max="16384" width="9.140625" style="1" customWidth="1"/>
  </cols>
  <sheetData>
    <row r="1" spans="11:23" ht="12.75">
      <c r="K1" s="6"/>
      <c r="M1" s="136" t="s">
        <v>41</v>
      </c>
      <c r="O1" s="6"/>
      <c r="P1" s="6"/>
      <c r="Q1" s="6"/>
      <c r="R1" s="6"/>
      <c r="S1" s="6"/>
      <c r="T1" s="6"/>
      <c r="W1" s="136" t="s">
        <v>41</v>
      </c>
    </row>
    <row r="2" spans="11:23" ht="12.75">
      <c r="K2" s="6"/>
      <c r="M2" s="136" t="s">
        <v>28</v>
      </c>
      <c r="O2" s="6"/>
      <c r="P2" s="6"/>
      <c r="Q2" s="6"/>
      <c r="R2" s="6"/>
      <c r="S2" s="6"/>
      <c r="T2" s="6"/>
      <c r="W2" s="136" t="s">
        <v>28</v>
      </c>
    </row>
    <row r="3" spans="11:23" ht="12.75">
      <c r="K3" s="6"/>
      <c r="M3" s="136" t="s">
        <v>29</v>
      </c>
      <c r="O3" s="6"/>
      <c r="P3" s="6"/>
      <c r="Q3" s="6"/>
      <c r="R3" s="6"/>
      <c r="S3" s="6"/>
      <c r="T3" s="6"/>
      <c r="W3" s="136" t="s">
        <v>29</v>
      </c>
    </row>
    <row r="4" spans="4:23" ht="12.75" customHeight="1">
      <c r="D4" s="144"/>
      <c r="E4" s="144"/>
      <c r="F4" s="144"/>
      <c r="G4" s="144"/>
      <c r="H4" s="144"/>
      <c r="I4" s="144"/>
      <c r="J4" s="144"/>
      <c r="K4" s="15"/>
      <c r="M4" s="136" t="s">
        <v>167</v>
      </c>
      <c r="O4" s="15"/>
      <c r="P4" s="15"/>
      <c r="Q4" s="15"/>
      <c r="R4" s="15"/>
      <c r="S4" s="15"/>
      <c r="T4" s="15"/>
      <c r="W4" s="136" t="s">
        <v>167</v>
      </c>
    </row>
    <row r="5" spans="4:10" ht="18" customHeight="1">
      <c r="D5" s="144"/>
      <c r="E5" s="190" t="s">
        <v>42</v>
      </c>
      <c r="F5" s="241"/>
      <c r="G5" s="241"/>
      <c r="H5" s="241"/>
      <c r="I5" s="144"/>
      <c r="J5" s="144"/>
    </row>
    <row r="6" spans="4:22" ht="21" customHeight="1">
      <c r="D6" s="190" t="s">
        <v>168</v>
      </c>
      <c r="E6" s="190"/>
      <c r="F6" s="190"/>
      <c r="G6" s="190"/>
      <c r="H6" s="190"/>
      <c r="I6" s="190"/>
      <c r="J6" s="14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4:10" ht="19.5" customHeight="1">
      <c r="D7" s="213" t="s">
        <v>185</v>
      </c>
      <c r="E7" s="213"/>
      <c r="F7" s="213"/>
      <c r="G7" s="213"/>
      <c r="H7" s="213"/>
      <c r="I7" s="213"/>
      <c r="J7" s="144"/>
    </row>
    <row r="8" spans="4:10" ht="12.75">
      <c r="D8" s="144"/>
      <c r="E8" s="221" t="s">
        <v>32</v>
      </c>
      <c r="F8" s="222"/>
      <c r="G8" s="222"/>
      <c r="H8" s="222"/>
      <c r="I8" s="144"/>
      <c r="J8" s="144"/>
    </row>
    <row r="9" spans="4:10" ht="15.75" customHeight="1">
      <c r="D9" s="144"/>
      <c r="E9" s="239" t="s">
        <v>229</v>
      </c>
      <c r="F9" s="239"/>
      <c r="G9" s="239"/>
      <c r="H9" s="239"/>
      <c r="I9" s="144"/>
      <c r="J9" s="144"/>
    </row>
    <row r="10" spans="4:10" ht="12" customHeight="1">
      <c r="D10" s="144"/>
      <c r="E10" s="103"/>
      <c r="F10" s="242" t="s">
        <v>112</v>
      </c>
      <c r="G10" s="242"/>
      <c r="H10" s="101"/>
      <c r="I10" s="144"/>
      <c r="J10" s="144"/>
    </row>
    <row r="11" spans="1:23" s="2" customFormat="1" ht="89.25">
      <c r="A11" s="32" t="s">
        <v>0</v>
      </c>
      <c r="B11" s="32" t="s">
        <v>1</v>
      </c>
      <c r="C11" s="32" t="s">
        <v>2</v>
      </c>
      <c r="D11" s="151" t="s">
        <v>186</v>
      </c>
      <c r="E11" s="151" t="s">
        <v>187</v>
      </c>
      <c r="F11" s="151" t="s">
        <v>188</v>
      </c>
      <c r="G11" s="151" t="s">
        <v>189</v>
      </c>
      <c r="H11" s="151" t="s">
        <v>190</v>
      </c>
      <c r="I11" s="151" t="s">
        <v>191</v>
      </c>
      <c r="J11" s="151" t="s">
        <v>192</v>
      </c>
      <c r="K11" s="151" t="s">
        <v>193</v>
      </c>
      <c r="L11" s="151" t="s">
        <v>194</v>
      </c>
      <c r="M11" s="151" t="s">
        <v>195</v>
      </c>
      <c r="N11" s="151" t="s">
        <v>196</v>
      </c>
      <c r="O11" s="151" t="s">
        <v>197</v>
      </c>
      <c r="P11" s="151" t="s">
        <v>198</v>
      </c>
      <c r="Q11" s="151" t="s">
        <v>199</v>
      </c>
      <c r="R11" s="151" t="s">
        <v>200</v>
      </c>
      <c r="S11" s="151" t="s">
        <v>201</v>
      </c>
      <c r="T11" s="151" t="s">
        <v>202</v>
      </c>
      <c r="U11" s="151" t="s">
        <v>203</v>
      </c>
      <c r="V11" s="151" t="s">
        <v>204</v>
      </c>
      <c r="W11" s="96" t="s">
        <v>90</v>
      </c>
    </row>
    <row r="12" spans="1:23" ht="47.25">
      <c r="A12" s="137">
        <v>1</v>
      </c>
      <c r="B12" s="138" t="s">
        <v>176</v>
      </c>
      <c r="C12" s="139" t="s">
        <v>35</v>
      </c>
      <c r="D12" s="89">
        <f aca="true" t="shared" si="0" ref="D12:W12">D13+D14</f>
        <v>11</v>
      </c>
      <c r="E12" s="89">
        <f t="shared" si="0"/>
        <v>10</v>
      </c>
      <c r="F12" s="89">
        <f t="shared" si="0"/>
        <v>9</v>
      </c>
      <c r="G12" s="89">
        <f t="shared" si="0"/>
        <v>21</v>
      </c>
      <c r="H12" s="89">
        <f t="shared" si="0"/>
        <v>15</v>
      </c>
      <c r="I12" s="89">
        <f t="shared" si="0"/>
        <v>8</v>
      </c>
      <c r="J12" s="89">
        <f t="shared" si="0"/>
        <v>11</v>
      </c>
      <c r="K12" s="89">
        <f t="shared" si="0"/>
        <v>19</v>
      </c>
      <c r="L12" s="89">
        <f t="shared" si="0"/>
        <v>0</v>
      </c>
      <c r="M12" s="89">
        <f t="shared" si="0"/>
        <v>13</v>
      </c>
      <c r="N12" s="89">
        <f t="shared" si="0"/>
        <v>38</v>
      </c>
      <c r="O12" s="89">
        <f t="shared" si="0"/>
        <v>35</v>
      </c>
      <c r="P12" s="89">
        <f t="shared" si="0"/>
        <v>35</v>
      </c>
      <c r="Q12" s="89">
        <f t="shared" si="0"/>
        <v>42</v>
      </c>
      <c r="R12" s="89">
        <f t="shared" si="0"/>
        <v>39</v>
      </c>
      <c r="S12" s="89">
        <f t="shared" si="0"/>
        <v>15</v>
      </c>
      <c r="T12" s="89">
        <f t="shared" si="0"/>
        <v>11</v>
      </c>
      <c r="U12" s="89">
        <f t="shared" si="0"/>
        <v>7</v>
      </c>
      <c r="V12" s="89">
        <f t="shared" si="0"/>
        <v>10</v>
      </c>
      <c r="W12" s="152">
        <f t="shared" si="0"/>
        <v>349</v>
      </c>
    </row>
    <row r="13" spans="1:23" ht="15.75">
      <c r="A13" s="137" t="s">
        <v>169</v>
      </c>
      <c r="B13" s="140" t="s">
        <v>170</v>
      </c>
      <c r="C13" s="139" t="s">
        <v>35</v>
      </c>
      <c r="D13" s="33">
        <v>11</v>
      </c>
      <c r="E13" s="33">
        <v>10</v>
      </c>
      <c r="F13" s="33">
        <v>8</v>
      </c>
      <c r="G13" s="33">
        <v>19</v>
      </c>
      <c r="H13" s="33">
        <v>15</v>
      </c>
      <c r="I13" s="33">
        <v>7</v>
      </c>
      <c r="J13" s="33">
        <v>11</v>
      </c>
      <c r="K13" s="33">
        <v>19</v>
      </c>
      <c r="L13" s="33">
        <v>0</v>
      </c>
      <c r="M13" s="33">
        <v>12</v>
      </c>
      <c r="N13" s="33">
        <v>35</v>
      </c>
      <c r="O13" s="33">
        <v>33</v>
      </c>
      <c r="P13" s="33">
        <v>31</v>
      </c>
      <c r="Q13" s="33">
        <v>41</v>
      </c>
      <c r="R13" s="33">
        <v>37</v>
      </c>
      <c r="S13" s="33">
        <v>15</v>
      </c>
      <c r="T13" s="33">
        <v>11</v>
      </c>
      <c r="U13" s="33">
        <v>6</v>
      </c>
      <c r="V13" s="33">
        <v>10</v>
      </c>
      <c r="W13" s="153">
        <f>SUM(D13:V13)</f>
        <v>331</v>
      </c>
    </row>
    <row r="14" spans="1:23" ht="31.5">
      <c r="A14" s="137" t="s">
        <v>171</v>
      </c>
      <c r="B14" s="141" t="s">
        <v>172</v>
      </c>
      <c r="C14" s="139" t="s">
        <v>35</v>
      </c>
      <c r="D14" s="33">
        <v>0</v>
      </c>
      <c r="E14" s="33">
        <v>0</v>
      </c>
      <c r="F14" s="33">
        <v>1</v>
      </c>
      <c r="G14" s="33">
        <v>2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  <c r="M14" s="33">
        <v>1</v>
      </c>
      <c r="N14" s="33">
        <v>3</v>
      </c>
      <c r="O14" s="33">
        <v>2</v>
      </c>
      <c r="P14" s="33">
        <v>4</v>
      </c>
      <c r="Q14" s="33">
        <v>1</v>
      </c>
      <c r="R14" s="33">
        <v>2</v>
      </c>
      <c r="S14" s="33">
        <v>0</v>
      </c>
      <c r="T14" s="33">
        <v>0</v>
      </c>
      <c r="U14" s="33">
        <v>1</v>
      </c>
      <c r="V14" s="33">
        <v>0</v>
      </c>
      <c r="W14" s="153">
        <f>SUM(D14:V14)</f>
        <v>18</v>
      </c>
    </row>
    <row r="15" spans="1:23" ht="31.5">
      <c r="A15" s="137">
        <v>2</v>
      </c>
      <c r="B15" s="142" t="s">
        <v>177</v>
      </c>
      <c r="C15" s="139" t="s">
        <v>3</v>
      </c>
      <c r="D15" s="89">
        <f aca="true" t="shared" si="1" ref="D15:W15">D16+D17</f>
        <v>208.7</v>
      </c>
      <c r="E15" s="89">
        <f t="shared" si="1"/>
        <v>207.6</v>
      </c>
      <c r="F15" s="89">
        <f t="shared" si="1"/>
        <v>193.8</v>
      </c>
      <c r="G15" s="89">
        <f t="shared" si="1"/>
        <v>411.59999999999997</v>
      </c>
      <c r="H15" s="89">
        <f t="shared" si="1"/>
        <v>283.7</v>
      </c>
      <c r="I15" s="89">
        <f t="shared" si="1"/>
        <v>148.6</v>
      </c>
      <c r="J15" s="89">
        <f t="shared" si="1"/>
        <v>190.3</v>
      </c>
      <c r="K15" s="89">
        <f t="shared" si="1"/>
        <v>378.3</v>
      </c>
      <c r="L15" s="89">
        <f t="shared" si="1"/>
        <v>0</v>
      </c>
      <c r="M15" s="89">
        <f t="shared" si="1"/>
        <v>251</v>
      </c>
      <c r="N15" s="89">
        <f t="shared" si="1"/>
        <v>776.4</v>
      </c>
      <c r="O15" s="89">
        <f t="shared" si="1"/>
        <v>626.6</v>
      </c>
      <c r="P15" s="89">
        <f t="shared" si="1"/>
        <v>658.3000000000001</v>
      </c>
      <c r="Q15" s="89">
        <f t="shared" si="1"/>
        <v>790.7</v>
      </c>
      <c r="R15" s="89">
        <f t="shared" si="1"/>
        <v>937</v>
      </c>
      <c r="S15" s="89">
        <f t="shared" si="1"/>
        <v>282.2</v>
      </c>
      <c r="T15" s="89">
        <f t="shared" si="1"/>
        <v>196.5</v>
      </c>
      <c r="U15" s="89">
        <f t="shared" si="1"/>
        <v>140.3</v>
      </c>
      <c r="V15" s="89">
        <f t="shared" si="1"/>
        <v>190.1</v>
      </c>
      <c r="W15" s="153">
        <f t="shared" si="1"/>
        <v>6871.700000000001</v>
      </c>
    </row>
    <row r="16" spans="1:23" ht="15.75">
      <c r="A16" s="137" t="s">
        <v>173</v>
      </c>
      <c r="B16" s="140" t="s">
        <v>170</v>
      </c>
      <c r="C16" s="139" t="s">
        <v>3</v>
      </c>
      <c r="D16" s="33">
        <v>208.7</v>
      </c>
      <c r="E16" s="33">
        <v>207.6</v>
      </c>
      <c r="F16" s="33">
        <v>182.5</v>
      </c>
      <c r="G16" s="33">
        <v>365.2</v>
      </c>
      <c r="H16" s="33">
        <v>283.7</v>
      </c>
      <c r="I16" s="33">
        <v>127.3</v>
      </c>
      <c r="J16" s="33">
        <v>190.3</v>
      </c>
      <c r="K16" s="33">
        <v>378.3</v>
      </c>
      <c r="L16" s="33">
        <v>0</v>
      </c>
      <c r="M16" s="33">
        <v>229</v>
      </c>
      <c r="N16" s="33">
        <v>764.4</v>
      </c>
      <c r="O16" s="33">
        <v>590.9</v>
      </c>
      <c r="P16" s="33">
        <v>616.1</v>
      </c>
      <c r="Q16" s="33">
        <v>775.2</v>
      </c>
      <c r="R16" s="33">
        <v>891.6</v>
      </c>
      <c r="S16" s="33">
        <v>282.2</v>
      </c>
      <c r="T16" s="33">
        <v>196.5</v>
      </c>
      <c r="U16" s="33">
        <v>120</v>
      </c>
      <c r="V16" s="33">
        <v>190.1</v>
      </c>
      <c r="W16" s="153">
        <f>SUM(D16:V16)</f>
        <v>6599.6</v>
      </c>
    </row>
    <row r="17" spans="1:23" ht="31.5">
      <c r="A17" s="137" t="s">
        <v>174</v>
      </c>
      <c r="B17" s="140" t="s">
        <v>172</v>
      </c>
      <c r="C17" s="139" t="s">
        <v>3</v>
      </c>
      <c r="D17" s="33">
        <v>0</v>
      </c>
      <c r="E17" s="33">
        <v>0</v>
      </c>
      <c r="F17" s="33">
        <v>11.3</v>
      </c>
      <c r="G17" s="33">
        <v>46.4</v>
      </c>
      <c r="H17" s="33">
        <v>0</v>
      </c>
      <c r="I17" s="33">
        <v>21.3</v>
      </c>
      <c r="J17" s="33">
        <v>0</v>
      </c>
      <c r="K17" s="33">
        <v>0</v>
      </c>
      <c r="L17" s="33">
        <v>0</v>
      </c>
      <c r="M17" s="33">
        <v>22</v>
      </c>
      <c r="N17" s="33">
        <v>12</v>
      </c>
      <c r="O17" s="33">
        <v>35.7</v>
      </c>
      <c r="P17" s="33">
        <v>42.2</v>
      </c>
      <c r="Q17" s="33">
        <v>15.5</v>
      </c>
      <c r="R17" s="33">
        <v>45.4</v>
      </c>
      <c r="S17" s="33">
        <v>0</v>
      </c>
      <c r="T17" s="33">
        <v>0</v>
      </c>
      <c r="U17" s="33">
        <v>20.3</v>
      </c>
      <c r="V17" s="33">
        <v>0</v>
      </c>
      <c r="W17" s="153">
        <f>SUM(D17:V17)</f>
        <v>272.09999999999997</v>
      </c>
    </row>
    <row r="18" spans="1:23" ht="47.25">
      <c r="A18" s="137">
        <v>3</v>
      </c>
      <c r="B18" s="142" t="s">
        <v>178</v>
      </c>
      <c r="C18" s="139" t="s">
        <v>3</v>
      </c>
      <c r="D18" s="143">
        <f aca="true" t="shared" si="2" ref="D18:W18">D15/D12</f>
        <v>18.972727272727273</v>
      </c>
      <c r="E18" s="143">
        <f t="shared" si="2"/>
        <v>20.759999999999998</v>
      </c>
      <c r="F18" s="143">
        <f t="shared" si="2"/>
        <v>21.533333333333335</v>
      </c>
      <c r="G18" s="143">
        <f t="shared" si="2"/>
        <v>19.599999999999998</v>
      </c>
      <c r="H18" s="143">
        <f t="shared" si="2"/>
        <v>18.913333333333334</v>
      </c>
      <c r="I18" s="143">
        <f t="shared" si="2"/>
        <v>18.575</v>
      </c>
      <c r="J18" s="143">
        <f t="shared" si="2"/>
        <v>17.3</v>
      </c>
      <c r="K18" s="143">
        <f t="shared" si="2"/>
        <v>19.910526315789475</v>
      </c>
      <c r="L18" s="143" t="e">
        <f t="shared" si="2"/>
        <v>#DIV/0!</v>
      </c>
      <c r="M18" s="143">
        <f t="shared" si="2"/>
        <v>19.307692307692307</v>
      </c>
      <c r="N18" s="143">
        <f t="shared" si="2"/>
        <v>20.431578947368422</v>
      </c>
      <c r="O18" s="143">
        <f t="shared" si="2"/>
        <v>17.902857142857144</v>
      </c>
      <c r="P18" s="143">
        <f t="shared" si="2"/>
        <v>18.80857142857143</v>
      </c>
      <c r="Q18" s="143">
        <f t="shared" si="2"/>
        <v>18.826190476190476</v>
      </c>
      <c r="R18" s="143">
        <f t="shared" si="2"/>
        <v>24.025641025641026</v>
      </c>
      <c r="S18" s="143">
        <f t="shared" si="2"/>
        <v>18.813333333333333</v>
      </c>
      <c r="T18" s="143">
        <f t="shared" si="2"/>
        <v>17.863636363636363</v>
      </c>
      <c r="U18" s="143">
        <f t="shared" si="2"/>
        <v>20.042857142857144</v>
      </c>
      <c r="V18" s="143">
        <f t="shared" si="2"/>
        <v>19.009999999999998</v>
      </c>
      <c r="W18" s="143">
        <f t="shared" si="2"/>
        <v>19.689684813753583</v>
      </c>
    </row>
    <row r="19" spans="1:23" ht="15.75">
      <c r="A19" s="137" t="s">
        <v>149</v>
      </c>
      <c r="B19" s="140" t="s">
        <v>170</v>
      </c>
      <c r="C19" s="139" t="s">
        <v>3</v>
      </c>
      <c r="D19" s="143">
        <f aca="true" t="shared" si="3" ref="D19:W19">D16/D13</f>
        <v>18.972727272727273</v>
      </c>
      <c r="E19" s="143">
        <f t="shared" si="3"/>
        <v>20.759999999999998</v>
      </c>
      <c r="F19" s="143">
        <f t="shared" si="3"/>
        <v>22.8125</v>
      </c>
      <c r="G19" s="143">
        <f t="shared" si="3"/>
        <v>19.221052631578946</v>
      </c>
      <c r="H19" s="143">
        <f t="shared" si="3"/>
        <v>18.913333333333334</v>
      </c>
      <c r="I19" s="143">
        <f t="shared" si="3"/>
        <v>18.185714285714287</v>
      </c>
      <c r="J19" s="143">
        <f t="shared" si="3"/>
        <v>17.3</v>
      </c>
      <c r="K19" s="143">
        <f t="shared" si="3"/>
        <v>19.910526315789475</v>
      </c>
      <c r="L19" s="143" t="e">
        <f t="shared" si="3"/>
        <v>#DIV/0!</v>
      </c>
      <c r="M19" s="143">
        <f t="shared" si="3"/>
        <v>19.083333333333332</v>
      </c>
      <c r="N19" s="143">
        <f t="shared" si="3"/>
        <v>21.84</v>
      </c>
      <c r="O19" s="143">
        <f t="shared" si="3"/>
        <v>17.906060606060606</v>
      </c>
      <c r="P19" s="143">
        <f t="shared" si="3"/>
        <v>19.874193548387098</v>
      </c>
      <c r="Q19" s="143">
        <f t="shared" si="3"/>
        <v>18.907317073170734</v>
      </c>
      <c r="R19" s="143">
        <f t="shared" si="3"/>
        <v>24.0972972972973</v>
      </c>
      <c r="S19" s="143">
        <f t="shared" si="3"/>
        <v>18.813333333333333</v>
      </c>
      <c r="T19" s="143">
        <f t="shared" si="3"/>
        <v>17.863636363636363</v>
      </c>
      <c r="U19" s="143">
        <f t="shared" si="3"/>
        <v>20</v>
      </c>
      <c r="V19" s="143">
        <f t="shared" si="3"/>
        <v>19.009999999999998</v>
      </c>
      <c r="W19" s="143">
        <f t="shared" si="3"/>
        <v>19.938368580060423</v>
      </c>
    </row>
    <row r="20" spans="1:23" ht="31.5">
      <c r="A20" s="137" t="s">
        <v>151</v>
      </c>
      <c r="B20" s="140" t="s">
        <v>172</v>
      </c>
      <c r="C20" s="139" t="s">
        <v>3</v>
      </c>
      <c r="D20" s="143" t="e">
        <f aca="true" t="shared" si="4" ref="D20:W20">D17/D14</f>
        <v>#DIV/0!</v>
      </c>
      <c r="E20" s="143" t="e">
        <f t="shared" si="4"/>
        <v>#DIV/0!</v>
      </c>
      <c r="F20" s="143">
        <f t="shared" si="4"/>
        <v>11.3</v>
      </c>
      <c r="G20" s="143">
        <f t="shared" si="4"/>
        <v>23.2</v>
      </c>
      <c r="H20" s="143" t="e">
        <f t="shared" si="4"/>
        <v>#DIV/0!</v>
      </c>
      <c r="I20" s="143">
        <f t="shared" si="4"/>
        <v>21.3</v>
      </c>
      <c r="J20" s="143" t="e">
        <f t="shared" si="4"/>
        <v>#DIV/0!</v>
      </c>
      <c r="K20" s="143" t="e">
        <f t="shared" si="4"/>
        <v>#DIV/0!</v>
      </c>
      <c r="L20" s="143" t="e">
        <f t="shared" si="4"/>
        <v>#DIV/0!</v>
      </c>
      <c r="M20" s="143">
        <f t="shared" si="4"/>
        <v>22</v>
      </c>
      <c r="N20" s="143">
        <f t="shared" si="4"/>
        <v>4</v>
      </c>
      <c r="O20" s="143">
        <f t="shared" si="4"/>
        <v>17.85</v>
      </c>
      <c r="P20" s="143">
        <f t="shared" si="4"/>
        <v>10.55</v>
      </c>
      <c r="Q20" s="143">
        <f t="shared" si="4"/>
        <v>15.5</v>
      </c>
      <c r="R20" s="143">
        <f t="shared" si="4"/>
        <v>22.7</v>
      </c>
      <c r="S20" s="143" t="e">
        <f t="shared" si="4"/>
        <v>#DIV/0!</v>
      </c>
      <c r="T20" s="143" t="e">
        <f t="shared" si="4"/>
        <v>#DIV/0!</v>
      </c>
      <c r="U20" s="143">
        <f t="shared" si="4"/>
        <v>20.3</v>
      </c>
      <c r="V20" s="143" t="e">
        <f t="shared" si="4"/>
        <v>#DIV/0!</v>
      </c>
      <c r="W20" s="143">
        <f t="shared" si="4"/>
        <v>15.116666666666665</v>
      </c>
    </row>
    <row r="21" spans="2:5" ht="12.75">
      <c r="B21" s="240"/>
      <c r="C21" s="240"/>
      <c r="D21" s="24"/>
      <c r="E21" s="24"/>
    </row>
    <row r="22" spans="2:3" ht="12.75">
      <c r="B22" s="173" t="s">
        <v>231</v>
      </c>
      <c r="C22" s="29" t="s">
        <v>86</v>
      </c>
    </row>
    <row r="23" spans="2:3" ht="12.75">
      <c r="B23" s="173" t="s">
        <v>232</v>
      </c>
      <c r="C23" s="29" t="s">
        <v>175</v>
      </c>
    </row>
  </sheetData>
  <sheetProtection password="B968" sheet="1" objects="1" scenarios="1"/>
  <mergeCells count="7">
    <mergeCell ref="B21:C21"/>
    <mergeCell ref="E5:H5"/>
    <mergeCell ref="E8:H8"/>
    <mergeCell ref="D6:I6"/>
    <mergeCell ref="F10:G10"/>
    <mergeCell ref="E9:H9"/>
    <mergeCell ref="D7:I7"/>
  </mergeCells>
  <printOptions/>
  <pageMargins left="0.62" right="0.24" top="1" bottom="0.6" header="0.5" footer="0.5"/>
  <pageSetup fitToWidth="3" horizontalDpi="600" verticalDpi="6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="75" zoomScaleNormal="75" workbookViewId="0" topLeftCell="A1">
      <selection activeCell="B22" sqref="B22:B23"/>
    </sheetView>
  </sheetViews>
  <sheetFormatPr defaultColWidth="9.140625" defaultRowHeight="12.75"/>
  <cols>
    <col min="1" max="1" width="5.57421875" style="1" customWidth="1"/>
    <col min="2" max="2" width="35.28125" style="1" customWidth="1"/>
    <col min="3" max="3" width="8.28125" style="1" customWidth="1"/>
    <col min="4" max="5" width="14.140625" style="1" customWidth="1"/>
    <col min="6" max="6" width="17.7109375" style="1" customWidth="1"/>
    <col min="7" max="7" width="14.140625" style="1" customWidth="1"/>
    <col min="8" max="8" width="14.00390625" style="1" customWidth="1"/>
    <col min="9" max="9" width="14.28125" style="1" customWidth="1"/>
    <col min="10" max="10" width="13.7109375" style="1" customWidth="1"/>
    <col min="11" max="11" width="14.28125" style="1" customWidth="1"/>
    <col min="12" max="12" width="14.00390625" style="1" customWidth="1"/>
    <col min="13" max="13" width="18.140625" style="1" customWidth="1"/>
    <col min="14" max="14" width="12.421875" style="1" customWidth="1"/>
    <col min="15" max="15" width="12.140625" style="1" customWidth="1"/>
    <col min="16" max="16" width="12.00390625" style="1" customWidth="1"/>
    <col min="17" max="17" width="12.140625" style="1" customWidth="1"/>
    <col min="18" max="18" width="13.421875" style="1" customWidth="1"/>
    <col min="19" max="19" width="14.421875" style="1" customWidth="1"/>
    <col min="20" max="20" width="14.28125" style="1" customWidth="1"/>
    <col min="21" max="21" width="13.8515625" style="1" customWidth="1"/>
    <col min="22" max="22" width="18.28125" style="1" customWidth="1"/>
    <col min="23" max="23" width="16.8515625" style="1" customWidth="1"/>
    <col min="24" max="16384" width="9.140625" style="1" customWidth="1"/>
  </cols>
  <sheetData>
    <row r="1" spans="11:23" ht="12.75">
      <c r="K1" s="6"/>
      <c r="M1" s="136" t="s">
        <v>41</v>
      </c>
      <c r="O1" s="6"/>
      <c r="P1" s="6"/>
      <c r="Q1" s="6"/>
      <c r="R1" s="6"/>
      <c r="S1" s="6"/>
      <c r="T1" s="6"/>
      <c r="W1" s="136" t="s">
        <v>41</v>
      </c>
    </row>
    <row r="2" spans="11:23" ht="12.75">
      <c r="K2" s="6"/>
      <c r="M2" s="136" t="s">
        <v>28</v>
      </c>
      <c r="O2" s="6"/>
      <c r="P2" s="6"/>
      <c r="Q2" s="6"/>
      <c r="R2" s="6"/>
      <c r="S2" s="6"/>
      <c r="T2" s="6"/>
      <c r="W2" s="136" t="s">
        <v>28</v>
      </c>
    </row>
    <row r="3" spans="11:23" ht="12.75">
      <c r="K3" s="6"/>
      <c r="M3" s="136" t="s">
        <v>29</v>
      </c>
      <c r="O3" s="6"/>
      <c r="P3" s="6"/>
      <c r="Q3" s="6"/>
      <c r="R3" s="6"/>
      <c r="S3" s="6"/>
      <c r="T3" s="6"/>
      <c r="W3" s="136" t="s">
        <v>29</v>
      </c>
    </row>
    <row r="4" spans="4:23" ht="12.75" customHeight="1">
      <c r="D4" s="144"/>
      <c r="E4" s="144"/>
      <c r="F4" s="144"/>
      <c r="G4" s="144"/>
      <c r="H4" s="144"/>
      <c r="I4" s="144"/>
      <c r="J4" s="144"/>
      <c r="K4" s="15"/>
      <c r="M4" s="136" t="s">
        <v>167</v>
      </c>
      <c r="O4" s="15"/>
      <c r="P4" s="15"/>
      <c r="Q4" s="15"/>
      <c r="R4" s="15"/>
      <c r="S4" s="15"/>
      <c r="T4" s="15"/>
      <c r="W4" s="136" t="s">
        <v>167</v>
      </c>
    </row>
    <row r="5" spans="4:10" ht="18" customHeight="1">
      <c r="D5" s="144"/>
      <c r="E5" s="190" t="s">
        <v>42</v>
      </c>
      <c r="F5" s="241"/>
      <c r="G5" s="241"/>
      <c r="H5" s="241"/>
      <c r="I5" s="144"/>
      <c r="J5" s="144"/>
    </row>
    <row r="6" spans="4:22" ht="21" customHeight="1">
      <c r="D6" s="190" t="s">
        <v>168</v>
      </c>
      <c r="E6" s="190"/>
      <c r="F6" s="190"/>
      <c r="G6" s="190"/>
      <c r="H6" s="190"/>
      <c r="I6" s="190"/>
      <c r="J6" s="14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4:10" ht="19.5" customHeight="1">
      <c r="D7" s="213" t="s">
        <v>185</v>
      </c>
      <c r="E7" s="213"/>
      <c r="F7" s="213"/>
      <c r="G7" s="213"/>
      <c r="H7" s="213"/>
      <c r="I7" s="213"/>
      <c r="J7" s="144"/>
    </row>
    <row r="8" spans="4:10" ht="12.75">
      <c r="D8" s="144"/>
      <c r="E8" s="221" t="s">
        <v>32</v>
      </c>
      <c r="F8" s="222"/>
      <c r="G8" s="222"/>
      <c r="H8" s="222"/>
      <c r="I8" s="144"/>
      <c r="J8" s="144"/>
    </row>
    <row r="9" spans="4:10" ht="15.75" customHeight="1">
      <c r="D9" s="144"/>
      <c r="E9" s="239" t="s">
        <v>230</v>
      </c>
      <c r="F9" s="239"/>
      <c r="G9" s="239"/>
      <c r="H9" s="239"/>
      <c r="I9" s="144"/>
      <c r="J9" s="144"/>
    </row>
    <row r="10" spans="4:10" ht="12" customHeight="1">
      <c r="D10" s="144"/>
      <c r="E10" s="103"/>
      <c r="F10" s="242" t="s">
        <v>112</v>
      </c>
      <c r="G10" s="242"/>
      <c r="H10" s="101"/>
      <c r="I10" s="144"/>
      <c r="J10" s="144"/>
    </row>
    <row r="11" spans="1:23" s="2" customFormat="1" ht="89.25">
      <c r="A11" s="32" t="s">
        <v>0</v>
      </c>
      <c r="B11" s="32" t="s">
        <v>1</v>
      </c>
      <c r="C11" s="32" t="s">
        <v>2</v>
      </c>
      <c r="D11" s="151" t="s">
        <v>186</v>
      </c>
      <c r="E11" s="151" t="s">
        <v>187</v>
      </c>
      <c r="F11" s="151" t="s">
        <v>188</v>
      </c>
      <c r="G11" s="151" t="s">
        <v>189</v>
      </c>
      <c r="H11" s="151" t="s">
        <v>190</v>
      </c>
      <c r="I11" s="151" t="s">
        <v>191</v>
      </c>
      <c r="J11" s="151" t="s">
        <v>192</v>
      </c>
      <c r="K11" s="151" t="s">
        <v>193</v>
      </c>
      <c r="L11" s="151" t="s">
        <v>194</v>
      </c>
      <c r="M11" s="151" t="s">
        <v>195</v>
      </c>
      <c r="N11" s="151" t="s">
        <v>196</v>
      </c>
      <c r="O11" s="151" t="s">
        <v>197</v>
      </c>
      <c r="P11" s="151" t="s">
        <v>198</v>
      </c>
      <c r="Q11" s="151" t="s">
        <v>199</v>
      </c>
      <c r="R11" s="151" t="s">
        <v>200</v>
      </c>
      <c r="S11" s="151" t="s">
        <v>201</v>
      </c>
      <c r="T11" s="151" t="s">
        <v>202</v>
      </c>
      <c r="U11" s="151" t="s">
        <v>203</v>
      </c>
      <c r="V11" s="151" t="s">
        <v>204</v>
      </c>
      <c r="W11" s="96" t="s">
        <v>90</v>
      </c>
    </row>
    <row r="12" spans="1:23" ht="47.25">
      <c r="A12" s="137">
        <v>1</v>
      </c>
      <c r="B12" s="138" t="s">
        <v>176</v>
      </c>
      <c r="C12" s="139" t="s">
        <v>35</v>
      </c>
      <c r="D12" s="89">
        <f aca="true" t="shared" si="0" ref="D12:W12">D13+D14</f>
        <v>11</v>
      </c>
      <c r="E12" s="89">
        <f t="shared" si="0"/>
        <v>9.4</v>
      </c>
      <c r="F12" s="89">
        <f t="shared" si="0"/>
        <v>8.3</v>
      </c>
      <c r="G12" s="89">
        <f t="shared" si="0"/>
        <v>19.3</v>
      </c>
      <c r="H12" s="89">
        <f t="shared" si="0"/>
        <v>13.4</v>
      </c>
      <c r="I12" s="89">
        <f t="shared" si="0"/>
        <v>7.5</v>
      </c>
      <c r="J12" s="89">
        <f t="shared" si="0"/>
        <v>11</v>
      </c>
      <c r="K12" s="89">
        <f t="shared" si="0"/>
        <v>18.5</v>
      </c>
      <c r="L12" s="89">
        <f t="shared" si="0"/>
        <v>7.3</v>
      </c>
      <c r="M12" s="89">
        <f t="shared" si="0"/>
        <v>13</v>
      </c>
      <c r="N12" s="89">
        <f t="shared" si="0"/>
        <v>44.1</v>
      </c>
      <c r="O12" s="89">
        <f t="shared" si="0"/>
        <v>28.099999999999998</v>
      </c>
      <c r="P12" s="89">
        <f t="shared" si="0"/>
        <v>30.9</v>
      </c>
      <c r="Q12" s="89">
        <f t="shared" si="0"/>
        <v>44</v>
      </c>
      <c r="R12" s="89">
        <f t="shared" si="0"/>
        <v>40.699999999999996</v>
      </c>
      <c r="S12" s="89">
        <f t="shared" si="0"/>
        <v>15.7</v>
      </c>
      <c r="T12" s="89">
        <f t="shared" si="0"/>
        <v>10.3</v>
      </c>
      <c r="U12" s="89">
        <f t="shared" si="0"/>
        <v>7</v>
      </c>
      <c r="V12" s="89">
        <f t="shared" si="0"/>
        <v>11.6</v>
      </c>
      <c r="W12" s="153">
        <f t="shared" si="0"/>
        <v>351.1</v>
      </c>
    </row>
    <row r="13" spans="1:23" ht="15.75">
      <c r="A13" s="137" t="s">
        <v>169</v>
      </c>
      <c r="B13" s="140" t="s">
        <v>170</v>
      </c>
      <c r="C13" s="139" t="s">
        <v>35</v>
      </c>
      <c r="D13" s="33">
        <v>11</v>
      </c>
      <c r="E13" s="33">
        <v>9.4</v>
      </c>
      <c r="F13" s="33">
        <v>8</v>
      </c>
      <c r="G13" s="33">
        <v>18.3</v>
      </c>
      <c r="H13" s="33">
        <v>13.4</v>
      </c>
      <c r="I13" s="33">
        <v>7.2</v>
      </c>
      <c r="J13" s="33">
        <v>11</v>
      </c>
      <c r="K13" s="33">
        <v>18.5</v>
      </c>
      <c r="L13" s="33">
        <v>7.3</v>
      </c>
      <c r="M13" s="33">
        <v>12</v>
      </c>
      <c r="N13" s="33">
        <v>41.5</v>
      </c>
      <c r="O13" s="33">
        <v>27.4</v>
      </c>
      <c r="P13" s="33">
        <v>28.4</v>
      </c>
      <c r="Q13" s="33">
        <v>43.2</v>
      </c>
      <c r="R13" s="33">
        <v>39.3</v>
      </c>
      <c r="S13" s="33">
        <v>15.7</v>
      </c>
      <c r="T13" s="33">
        <v>10.3</v>
      </c>
      <c r="U13" s="33">
        <v>6.7</v>
      </c>
      <c r="V13" s="33">
        <v>11.6</v>
      </c>
      <c r="W13" s="153">
        <f>SUM(D13:V13)</f>
        <v>340.20000000000005</v>
      </c>
    </row>
    <row r="14" spans="1:23" ht="31.5">
      <c r="A14" s="137" t="s">
        <v>171</v>
      </c>
      <c r="B14" s="141" t="s">
        <v>172</v>
      </c>
      <c r="C14" s="139" t="s">
        <v>35</v>
      </c>
      <c r="D14" s="33">
        <v>0</v>
      </c>
      <c r="E14" s="33">
        <v>0</v>
      </c>
      <c r="F14" s="33">
        <v>0.3</v>
      </c>
      <c r="G14" s="33">
        <v>1</v>
      </c>
      <c r="H14" s="33">
        <v>0</v>
      </c>
      <c r="I14" s="33">
        <v>0.3</v>
      </c>
      <c r="J14" s="33">
        <v>0</v>
      </c>
      <c r="K14" s="33">
        <v>0</v>
      </c>
      <c r="L14" s="33">
        <v>0</v>
      </c>
      <c r="M14" s="33">
        <v>1</v>
      </c>
      <c r="N14" s="33">
        <v>2.6</v>
      </c>
      <c r="O14" s="33">
        <v>0.7</v>
      </c>
      <c r="P14" s="33">
        <v>2.5</v>
      </c>
      <c r="Q14" s="33">
        <v>0.8</v>
      </c>
      <c r="R14" s="33">
        <v>1.4</v>
      </c>
      <c r="S14" s="33">
        <v>0</v>
      </c>
      <c r="T14" s="33">
        <v>0</v>
      </c>
      <c r="U14" s="33">
        <v>0.3</v>
      </c>
      <c r="V14" s="33">
        <v>0</v>
      </c>
      <c r="W14" s="153">
        <f>SUM(D14:V14)</f>
        <v>10.900000000000002</v>
      </c>
    </row>
    <row r="15" spans="1:23" ht="31.5">
      <c r="A15" s="137">
        <v>2</v>
      </c>
      <c r="B15" s="142" t="s">
        <v>177</v>
      </c>
      <c r="C15" s="139" t="s">
        <v>3</v>
      </c>
      <c r="D15" s="89">
        <f aca="true" t="shared" si="1" ref="D15:W15">D16+D17</f>
        <v>203.2</v>
      </c>
      <c r="E15" s="89">
        <f t="shared" si="1"/>
        <v>197.4</v>
      </c>
      <c r="F15" s="89">
        <f t="shared" si="1"/>
        <v>190.20000000000002</v>
      </c>
      <c r="G15" s="89">
        <f t="shared" si="1"/>
        <v>414.5</v>
      </c>
      <c r="H15" s="89">
        <f t="shared" si="1"/>
        <v>271.7</v>
      </c>
      <c r="I15" s="89">
        <f t="shared" si="1"/>
        <v>152.39999999999998</v>
      </c>
      <c r="J15" s="89">
        <f t="shared" si="1"/>
        <v>220</v>
      </c>
      <c r="K15" s="89">
        <f t="shared" si="1"/>
        <v>423.9</v>
      </c>
      <c r="L15" s="89">
        <f t="shared" si="1"/>
        <v>152.4</v>
      </c>
      <c r="M15" s="89">
        <f t="shared" si="1"/>
        <v>282</v>
      </c>
      <c r="N15" s="89">
        <f t="shared" si="1"/>
        <v>886.3</v>
      </c>
      <c r="O15" s="89">
        <f t="shared" si="1"/>
        <v>592.5</v>
      </c>
      <c r="P15" s="89">
        <f t="shared" si="1"/>
        <v>680.6</v>
      </c>
      <c r="Q15" s="89">
        <f t="shared" si="1"/>
        <v>851.5</v>
      </c>
      <c r="R15" s="89">
        <f t="shared" si="1"/>
        <v>967.1</v>
      </c>
      <c r="S15" s="89">
        <f t="shared" si="1"/>
        <v>360.9</v>
      </c>
      <c r="T15" s="89">
        <f t="shared" si="1"/>
        <v>200.7</v>
      </c>
      <c r="U15" s="89">
        <f t="shared" si="1"/>
        <v>140.8</v>
      </c>
      <c r="V15" s="89">
        <f t="shared" si="1"/>
        <v>228.4</v>
      </c>
      <c r="W15" s="153">
        <f t="shared" si="1"/>
        <v>7416.5</v>
      </c>
    </row>
    <row r="16" spans="1:23" ht="15.75">
      <c r="A16" s="137" t="s">
        <v>173</v>
      </c>
      <c r="B16" s="140" t="s">
        <v>170</v>
      </c>
      <c r="C16" s="139" t="s">
        <v>3</v>
      </c>
      <c r="D16" s="33">
        <v>203.2</v>
      </c>
      <c r="E16" s="33">
        <v>197.4</v>
      </c>
      <c r="F16" s="33">
        <v>185.4</v>
      </c>
      <c r="G16" s="33">
        <v>394.7</v>
      </c>
      <c r="H16" s="33">
        <v>271.7</v>
      </c>
      <c r="I16" s="33">
        <v>145.2</v>
      </c>
      <c r="J16" s="33">
        <v>220</v>
      </c>
      <c r="K16" s="33">
        <v>423.9</v>
      </c>
      <c r="L16" s="33">
        <v>152.4</v>
      </c>
      <c r="M16" s="33">
        <v>260.7</v>
      </c>
      <c r="N16" s="33">
        <v>867.9</v>
      </c>
      <c r="O16" s="33">
        <v>583.1</v>
      </c>
      <c r="P16" s="33">
        <v>648.6</v>
      </c>
      <c r="Q16" s="33">
        <v>840.6</v>
      </c>
      <c r="R16" s="33">
        <v>943.6</v>
      </c>
      <c r="S16" s="33">
        <v>360.9</v>
      </c>
      <c r="T16" s="33">
        <v>200.7</v>
      </c>
      <c r="U16" s="33">
        <v>135.3</v>
      </c>
      <c r="V16" s="33">
        <v>228.4</v>
      </c>
      <c r="W16" s="153">
        <f>SUM(D16:V16)</f>
        <v>7263.7</v>
      </c>
    </row>
    <row r="17" spans="1:23" ht="31.5">
      <c r="A17" s="137" t="s">
        <v>174</v>
      </c>
      <c r="B17" s="140" t="s">
        <v>172</v>
      </c>
      <c r="C17" s="139" t="s">
        <v>3</v>
      </c>
      <c r="D17" s="33">
        <v>0</v>
      </c>
      <c r="E17" s="33">
        <v>0</v>
      </c>
      <c r="F17" s="33">
        <v>4.8</v>
      </c>
      <c r="G17" s="33">
        <v>19.8</v>
      </c>
      <c r="H17" s="33">
        <v>0</v>
      </c>
      <c r="I17" s="33">
        <v>7.2</v>
      </c>
      <c r="J17" s="33">
        <v>0</v>
      </c>
      <c r="K17" s="33">
        <v>0</v>
      </c>
      <c r="L17" s="33">
        <v>0</v>
      </c>
      <c r="M17" s="33">
        <v>21.3</v>
      </c>
      <c r="N17" s="33">
        <v>18.4</v>
      </c>
      <c r="O17" s="33">
        <v>9.4</v>
      </c>
      <c r="P17" s="33">
        <v>32</v>
      </c>
      <c r="Q17" s="33">
        <v>10.9</v>
      </c>
      <c r="R17" s="33">
        <v>23.5</v>
      </c>
      <c r="S17" s="33">
        <v>0</v>
      </c>
      <c r="T17" s="33">
        <v>0</v>
      </c>
      <c r="U17" s="33">
        <v>5.5</v>
      </c>
      <c r="V17" s="33">
        <v>0</v>
      </c>
      <c r="W17" s="153">
        <f>SUM(D17:V17)</f>
        <v>152.8</v>
      </c>
    </row>
    <row r="18" spans="1:23" ht="47.25">
      <c r="A18" s="137">
        <v>3</v>
      </c>
      <c r="B18" s="142" t="s">
        <v>178</v>
      </c>
      <c r="C18" s="139" t="s">
        <v>3</v>
      </c>
      <c r="D18" s="143">
        <f aca="true" t="shared" si="2" ref="D18:W18">D15/D12</f>
        <v>18.472727272727273</v>
      </c>
      <c r="E18" s="143">
        <f t="shared" si="2"/>
        <v>21</v>
      </c>
      <c r="F18" s="143">
        <f t="shared" si="2"/>
        <v>22.91566265060241</v>
      </c>
      <c r="G18" s="143">
        <f t="shared" si="2"/>
        <v>21.476683937823832</v>
      </c>
      <c r="H18" s="143">
        <f t="shared" si="2"/>
        <v>20.276119402985074</v>
      </c>
      <c r="I18" s="143">
        <f t="shared" si="2"/>
        <v>20.319999999999997</v>
      </c>
      <c r="J18" s="143">
        <f t="shared" si="2"/>
        <v>20</v>
      </c>
      <c r="K18" s="143">
        <f t="shared" si="2"/>
        <v>22.91351351351351</v>
      </c>
      <c r="L18" s="143">
        <f t="shared" si="2"/>
        <v>20.876712328767123</v>
      </c>
      <c r="M18" s="143">
        <f t="shared" si="2"/>
        <v>21.692307692307693</v>
      </c>
      <c r="N18" s="143">
        <f t="shared" si="2"/>
        <v>20.09750566893424</v>
      </c>
      <c r="O18" s="143">
        <f t="shared" si="2"/>
        <v>21.08540925266904</v>
      </c>
      <c r="P18" s="143">
        <f t="shared" si="2"/>
        <v>22.025889967637543</v>
      </c>
      <c r="Q18" s="143">
        <f t="shared" si="2"/>
        <v>19.352272727272727</v>
      </c>
      <c r="R18" s="143">
        <f t="shared" si="2"/>
        <v>23.761670761670764</v>
      </c>
      <c r="S18" s="143">
        <f t="shared" si="2"/>
        <v>22.987261146496817</v>
      </c>
      <c r="T18" s="143">
        <f t="shared" si="2"/>
        <v>19.485436893203882</v>
      </c>
      <c r="U18" s="143">
        <f t="shared" si="2"/>
        <v>20.114285714285717</v>
      </c>
      <c r="V18" s="143">
        <f t="shared" si="2"/>
        <v>19.689655172413794</v>
      </c>
      <c r="W18" s="143">
        <f t="shared" si="2"/>
        <v>21.123611506693248</v>
      </c>
    </row>
    <row r="19" spans="1:23" ht="15.75">
      <c r="A19" s="137" t="s">
        <v>149</v>
      </c>
      <c r="B19" s="140" t="s">
        <v>170</v>
      </c>
      <c r="C19" s="139" t="s">
        <v>3</v>
      </c>
      <c r="D19" s="143">
        <f aca="true" t="shared" si="3" ref="D19:W19">D16/D13</f>
        <v>18.472727272727273</v>
      </c>
      <c r="E19" s="143">
        <f t="shared" si="3"/>
        <v>21</v>
      </c>
      <c r="F19" s="143">
        <f t="shared" si="3"/>
        <v>23.175</v>
      </c>
      <c r="G19" s="143">
        <f t="shared" si="3"/>
        <v>21.56830601092896</v>
      </c>
      <c r="H19" s="143">
        <f t="shared" si="3"/>
        <v>20.276119402985074</v>
      </c>
      <c r="I19" s="143">
        <f t="shared" si="3"/>
        <v>20.166666666666664</v>
      </c>
      <c r="J19" s="143">
        <f t="shared" si="3"/>
        <v>20</v>
      </c>
      <c r="K19" s="143">
        <f t="shared" si="3"/>
        <v>22.91351351351351</v>
      </c>
      <c r="L19" s="143">
        <f t="shared" si="3"/>
        <v>20.876712328767123</v>
      </c>
      <c r="M19" s="143">
        <f t="shared" si="3"/>
        <v>21.724999999999998</v>
      </c>
      <c r="N19" s="143">
        <f t="shared" si="3"/>
        <v>20.91325301204819</v>
      </c>
      <c r="O19" s="143">
        <f t="shared" si="3"/>
        <v>21.28102189781022</v>
      </c>
      <c r="P19" s="143">
        <f t="shared" si="3"/>
        <v>22.838028169014088</v>
      </c>
      <c r="Q19" s="143">
        <f t="shared" si="3"/>
        <v>19.458333333333332</v>
      </c>
      <c r="R19" s="143">
        <f t="shared" si="3"/>
        <v>24.010178117048348</v>
      </c>
      <c r="S19" s="143">
        <f t="shared" si="3"/>
        <v>22.987261146496817</v>
      </c>
      <c r="T19" s="143">
        <f t="shared" si="3"/>
        <v>19.485436893203882</v>
      </c>
      <c r="U19" s="143">
        <f t="shared" si="3"/>
        <v>20.19402985074627</v>
      </c>
      <c r="V19" s="143">
        <f t="shared" si="3"/>
        <v>19.689655172413794</v>
      </c>
      <c r="W19" s="143">
        <f t="shared" si="3"/>
        <v>21.35126396237507</v>
      </c>
    </row>
    <row r="20" spans="1:23" ht="31.5">
      <c r="A20" s="137" t="s">
        <v>151</v>
      </c>
      <c r="B20" s="140" t="s">
        <v>172</v>
      </c>
      <c r="C20" s="139" t="s">
        <v>3</v>
      </c>
      <c r="D20" s="143" t="e">
        <f aca="true" t="shared" si="4" ref="D20:W20">D17/D14</f>
        <v>#DIV/0!</v>
      </c>
      <c r="E20" s="143" t="e">
        <f t="shared" si="4"/>
        <v>#DIV/0!</v>
      </c>
      <c r="F20" s="143">
        <f t="shared" si="4"/>
        <v>16</v>
      </c>
      <c r="G20" s="143">
        <f t="shared" si="4"/>
        <v>19.8</v>
      </c>
      <c r="H20" s="143" t="e">
        <f t="shared" si="4"/>
        <v>#DIV/0!</v>
      </c>
      <c r="I20" s="143">
        <f t="shared" si="4"/>
        <v>24</v>
      </c>
      <c r="J20" s="143" t="e">
        <f t="shared" si="4"/>
        <v>#DIV/0!</v>
      </c>
      <c r="K20" s="143" t="e">
        <f t="shared" si="4"/>
        <v>#DIV/0!</v>
      </c>
      <c r="L20" s="143" t="e">
        <f t="shared" si="4"/>
        <v>#DIV/0!</v>
      </c>
      <c r="M20" s="143">
        <f t="shared" si="4"/>
        <v>21.3</v>
      </c>
      <c r="N20" s="143">
        <f t="shared" si="4"/>
        <v>7.076923076923076</v>
      </c>
      <c r="O20" s="143">
        <f t="shared" si="4"/>
        <v>13.42857142857143</v>
      </c>
      <c r="P20" s="143">
        <f t="shared" si="4"/>
        <v>12.8</v>
      </c>
      <c r="Q20" s="143">
        <f t="shared" si="4"/>
        <v>13.625</v>
      </c>
      <c r="R20" s="143">
        <f t="shared" si="4"/>
        <v>16.78571428571429</v>
      </c>
      <c r="S20" s="143" t="e">
        <f t="shared" si="4"/>
        <v>#DIV/0!</v>
      </c>
      <c r="T20" s="143" t="e">
        <f t="shared" si="4"/>
        <v>#DIV/0!</v>
      </c>
      <c r="U20" s="143">
        <f t="shared" si="4"/>
        <v>18.333333333333336</v>
      </c>
      <c r="V20" s="143" t="e">
        <f t="shared" si="4"/>
        <v>#DIV/0!</v>
      </c>
      <c r="W20" s="143">
        <f t="shared" si="4"/>
        <v>14.018348623853209</v>
      </c>
    </row>
    <row r="21" spans="2:5" ht="12.75">
      <c r="B21" s="240"/>
      <c r="C21" s="240"/>
      <c r="D21" s="24"/>
      <c r="E21" s="24"/>
    </row>
    <row r="22" spans="2:5" ht="12.75">
      <c r="B22" s="173" t="s">
        <v>231</v>
      </c>
      <c r="C22" s="29" t="s">
        <v>86</v>
      </c>
      <c r="D22" s="144"/>
      <c r="E22" s="144"/>
    </row>
    <row r="23" spans="2:5" ht="12.75">
      <c r="B23" s="173" t="s">
        <v>232</v>
      </c>
      <c r="C23" s="29" t="s">
        <v>175</v>
      </c>
      <c r="D23" s="144"/>
      <c r="E23" s="144"/>
    </row>
  </sheetData>
  <sheetProtection password="B968" sheet="1" objects="1" scenarios="1"/>
  <mergeCells count="7">
    <mergeCell ref="B21:C21"/>
    <mergeCell ref="E5:H5"/>
    <mergeCell ref="E8:H8"/>
    <mergeCell ref="D6:I6"/>
    <mergeCell ref="F10:G10"/>
    <mergeCell ref="E9:H9"/>
    <mergeCell ref="D7:I7"/>
  </mergeCells>
  <printOptions/>
  <pageMargins left="0.62" right="0.24" top="1" bottom="0.6" header="0.5" footer="0.5"/>
  <pageSetup fitToWidth="3" horizontalDpi="600" verticalDpi="600" orientation="landscape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zoomScale="75" zoomScaleNormal="75" zoomScaleSheetLayoutView="55" workbookViewId="0" topLeftCell="A4">
      <pane xSplit="3" ySplit="8" topLeftCell="D18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B34" sqref="B34"/>
    </sheetView>
  </sheetViews>
  <sheetFormatPr defaultColWidth="9.140625" defaultRowHeight="12.75"/>
  <cols>
    <col min="1" max="1" width="5.00390625" style="1" customWidth="1"/>
    <col min="2" max="2" width="40.00390625" style="1" customWidth="1"/>
    <col min="3" max="3" width="9.140625" style="1" customWidth="1"/>
    <col min="4" max="4" width="18.28125" style="1" customWidth="1"/>
    <col min="5" max="5" width="15.7109375" style="1" customWidth="1"/>
    <col min="6" max="6" width="15.421875" style="1" customWidth="1"/>
    <col min="7" max="7" width="15.7109375" style="1" customWidth="1"/>
    <col min="8" max="8" width="16.421875" style="1" customWidth="1"/>
    <col min="9" max="9" width="15.57421875" style="1" customWidth="1"/>
    <col min="10" max="18" width="16.140625" style="1" customWidth="1"/>
    <col min="19" max="19" width="15.57421875" style="1" customWidth="1"/>
    <col min="20" max="20" width="15.8515625" style="1" customWidth="1"/>
    <col min="21" max="21" width="15.00390625" style="1" customWidth="1"/>
    <col min="22" max="22" width="20.140625" style="1" customWidth="1"/>
    <col min="23" max="23" width="14.140625" style="1" customWidth="1"/>
    <col min="24" max="16384" width="9.140625" style="1" customWidth="1"/>
  </cols>
  <sheetData>
    <row r="1" spans="14:26" ht="12.75">
      <c r="N1" s="145" t="s">
        <v>179</v>
      </c>
      <c r="Z1" s="145" t="s">
        <v>179</v>
      </c>
    </row>
    <row r="2" spans="14:26" ht="17.25" customHeight="1">
      <c r="N2" s="145" t="s">
        <v>28</v>
      </c>
      <c r="Z2" s="145" t="s">
        <v>28</v>
      </c>
    </row>
    <row r="3" spans="14:26" ht="15.75" customHeight="1">
      <c r="N3" s="145" t="s">
        <v>29</v>
      </c>
      <c r="Z3" s="145" t="s">
        <v>29</v>
      </c>
    </row>
    <row r="4" spans="14:26" ht="15.75" customHeight="1">
      <c r="N4" s="145" t="s">
        <v>147</v>
      </c>
      <c r="Z4" s="145" t="s">
        <v>147</v>
      </c>
    </row>
    <row r="5" spans="2:9" ht="18" customHeight="1">
      <c r="B5" s="94"/>
      <c r="E5" s="219" t="s">
        <v>72</v>
      </c>
      <c r="F5" s="219"/>
      <c r="G5" s="219"/>
      <c r="H5" s="219"/>
      <c r="I5" s="219"/>
    </row>
    <row r="6" spans="4:9" ht="15" customHeight="1">
      <c r="D6" s="1" t="s">
        <v>91</v>
      </c>
      <c r="E6" s="244" t="s">
        <v>43</v>
      </c>
      <c r="F6" s="244"/>
      <c r="G6" s="244"/>
      <c r="H6" s="244"/>
      <c r="I6" s="244"/>
    </row>
    <row r="7" spans="5:9" ht="15" customHeight="1">
      <c r="E7" s="244" t="s">
        <v>224</v>
      </c>
      <c r="F7" s="244"/>
      <c r="G7" s="244"/>
      <c r="H7" s="244"/>
      <c r="I7" s="244"/>
    </row>
    <row r="8" spans="5:10" ht="18.75" customHeight="1">
      <c r="E8" s="213" t="s">
        <v>185</v>
      </c>
      <c r="F8" s="213"/>
      <c r="G8" s="213"/>
      <c r="H8" s="213"/>
      <c r="I8" s="213"/>
      <c r="J8" s="154"/>
    </row>
    <row r="9" spans="5:9" ht="12.75" customHeight="1">
      <c r="E9" s="243" t="s">
        <v>180</v>
      </c>
      <c r="F9" s="243"/>
      <c r="G9" s="243"/>
      <c r="H9" s="243"/>
      <c r="I9" s="243"/>
    </row>
    <row r="10" spans="5:9" ht="12.75" customHeight="1">
      <c r="E10" s="168"/>
      <c r="F10" s="168"/>
      <c r="G10" s="168"/>
      <c r="H10" s="168"/>
      <c r="I10" s="168"/>
    </row>
    <row r="11" spans="1:23" s="2" customFormat="1" ht="76.5">
      <c r="A11" s="20" t="s">
        <v>0</v>
      </c>
      <c r="B11" s="20" t="s">
        <v>1</v>
      </c>
      <c r="C11" s="20" t="s">
        <v>65</v>
      </c>
      <c r="D11" s="151" t="s">
        <v>186</v>
      </c>
      <c r="E11" s="151" t="s">
        <v>187</v>
      </c>
      <c r="F11" s="151" t="s">
        <v>188</v>
      </c>
      <c r="G11" s="151" t="s">
        <v>189</v>
      </c>
      <c r="H11" s="151" t="s">
        <v>190</v>
      </c>
      <c r="I11" s="151" t="s">
        <v>191</v>
      </c>
      <c r="J11" s="151" t="s">
        <v>192</v>
      </c>
      <c r="K11" s="151" t="s">
        <v>193</v>
      </c>
      <c r="L11" s="151" t="s">
        <v>194</v>
      </c>
      <c r="M11" s="151" t="s">
        <v>195</v>
      </c>
      <c r="N11" s="151" t="s">
        <v>196</v>
      </c>
      <c r="O11" s="151" t="s">
        <v>197</v>
      </c>
      <c r="P11" s="151" t="s">
        <v>198</v>
      </c>
      <c r="Q11" s="151" t="s">
        <v>199</v>
      </c>
      <c r="R11" s="151" t="s">
        <v>200</v>
      </c>
      <c r="S11" s="151" t="s">
        <v>201</v>
      </c>
      <c r="T11" s="151" t="s">
        <v>202</v>
      </c>
      <c r="U11" s="151" t="s">
        <v>203</v>
      </c>
      <c r="V11" s="151" t="s">
        <v>204</v>
      </c>
      <c r="W11" s="28" t="s">
        <v>92</v>
      </c>
    </row>
    <row r="12" spans="1:23" ht="54" customHeight="1">
      <c r="A12" s="3">
        <v>1</v>
      </c>
      <c r="B12" s="4" t="s">
        <v>44</v>
      </c>
      <c r="C12" s="3" t="s">
        <v>36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167">
        <f>SUM(D12:V12)</f>
        <v>0</v>
      </c>
    </row>
    <row r="13" spans="1:23" ht="16.5" customHeight="1">
      <c r="A13" s="3">
        <v>2</v>
      </c>
      <c r="B13" s="4" t="s">
        <v>45</v>
      </c>
      <c r="C13" s="3" t="s">
        <v>36</v>
      </c>
      <c r="D13" s="95">
        <v>1</v>
      </c>
      <c r="E13" s="95">
        <v>1</v>
      </c>
      <c r="F13" s="95">
        <v>1</v>
      </c>
      <c r="G13" s="95">
        <v>1</v>
      </c>
      <c r="H13" s="95">
        <v>1</v>
      </c>
      <c r="I13" s="95">
        <v>1</v>
      </c>
      <c r="J13" s="95">
        <v>1</v>
      </c>
      <c r="K13" s="95">
        <v>1</v>
      </c>
      <c r="L13" s="95">
        <v>0</v>
      </c>
      <c r="M13" s="95">
        <v>1</v>
      </c>
      <c r="N13" s="95">
        <v>1</v>
      </c>
      <c r="O13" s="95">
        <v>1</v>
      </c>
      <c r="P13" s="95">
        <v>1</v>
      </c>
      <c r="Q13" s="95">
        <v>1</v>
      </c>
      <c r="R13" s="95">
        <v>1</v>
      </c>
      <c r="S13" s="95">
        <v>1</v>
      </c>
      <c r="T13" s="95">
        <v>1</v>
      </c>
      <c r="U13" s="95">
        <v>1</v>
      </c>
      <c r="V13" s="95">
        <v>1</v>
      </c>
      <c r="W13" s="167">
        <f aca="true" t="shared" si="0" ref="W13:W31">SUM(D13:V13)</f>
        <v>18</v>
      </c>
    </row>
    <row r="14" spans="1:23" ht="41.25" customHeight="1">
      <c r="A14" s="3">
        <v>3</v>
      </c>
      <c r="B14" s="4" t="s">
        <v>46</v>
      </c>
      <c r="C14" s="3" t="s">
        <v>36</v>
      </c>
      <c r="D14" s="95">
        <v>1</v>
      </c>
      <c r="E14" s="95">
        <v>1</v>
      </c>
      <c r="F14" s="95">
        <v>1</v>
      </c>
      <c r="G14" s="95">
        <v>1</v>
      </c>
      <c r="H14" s="95">
        <v>1</v>
      </c>
      <c r="I14" s="95">
        <v>1</v>
      </c>
      <c r="J14" s="95">
        <v>1</v>
      </c>
      <c r="K14" s="95">
        <v>1</v>
      </c>
      <c r="L14" s="95">
        <v>0</v>
      </c>
      <c r="M14" s="95">
        <v>1</v>
      </c>
      <c r="N14" s="95">
        <v>1</v>
      </c>
      <c r="O14" s="95">
        <v>1</v>
      </c>
      <c r="P14" s="95">
        <v>1</v>
      </c>
      <c r="Q14" s="95">
        <v>1</v>
      </c>
      <c r="R14" s="95">
        <v>1</v>
      </c>
      <c r="S14" s="95">
        <v>1</v>
      </c>
      <c r="T14" s="95">
        <v>1</v>
      </c>
      <c r="U14" s="95">
        <v>1</v>
      </c>
      <c r="V14" s="95">
        <v>1</v>
      </c>
      <c r="W14" s="167">
        <f t="shared" si="0"/>
        <v>18</v>
      </c>
    </row>
    <row r="15" spans="1:23" ht="26.25" customHeight="1">
      <c r="A15" s="3">
        <v>4</v>
      </c>
      <c r="B15" s="4" t="s">
        <v>47</v>
      </c>
      <c r="C15" s="3" t="s">
        <v>36</v>
      </c>
      <c r="D15" s="95">
        <v>0</v>
      </c>
      <c r="E15" s="95">
        <v>0</v>
      </c>
      <c r="F15" s="95">
        <v>0</v>
      </c>
      <c r="G15" s="95">
        <v>1</v>
      </c>
      <c r="H15" s="95">
        <v>1</v>
      </c>
      <c r="I15" s="95">
        <v>0</v>
      </c>
      <c r="J15" s="95">
        <v>0</v>
      </c>
      <c r="K15" s="95">
        <v>1</v>
      </c>
      <c r="L15" s="95">
        <v>0</v>
      </c>
      <c r="M15" s="95">
        <v>0</v>
      </c>
      <c r="N15" s="95">
        <v>0</v>
      </c>
      <c r="O15" s="95">
        <v>0</v>
      </c>
      <c r="P15" s="95">
        <v>1</v>
      </c>
      <c r="Q15" s="95">
        <v>1</v>
      </c>
      <c r="R15" s="95">
        <v>1</v>
      </c>
      <c r="S15" s="95">
        <v>1</v>
      </c>
      <c r="T15" s="95">
        <v>0</v>
      </c>
      <c r="U15" s="95">
        <v>0</v>
      </c>
      <c r="V15" s="95">
        <v>0</v>
      </c>
      <c r="W15" s="167">
        <f t="shared" si="0"/>
        <v>7</v>
      </c>
    </row>
    <row r="16" spans="1:23" ht="25.5" customHeight="1">
      <c r="A16" s="3">
        <v>5</v>
      </c>
      <c r="B16" s="4" t="s">
        <v>48</v>
      </c>
      <c r="C16" s="3" t="s">
        <v>36</v>
      </c>
      <c r="D16" s="95">
        <v>1</v>
      </c>
      <c r="E16" s="95">
        <v>1</v>
      </c>
      <c r="F16" s="95">
        <v>1</v>
      </c>
      <c r="G16" s="95">
        <v>1</v>
      </c>
      <c r="H16" s="95">
        <v>1</v>
      </c>
      <c r="I16" s="95">
        <v>1</v>
      </c>
      <c r="J16" s="95">
        <v>1</v>
      </c>
      <c r="K16" s="95">
        <v>1</v>
      </c>
      <c r="L16" s="95">
        <v>0</v>
      </c>
      <c r="M16" s="95">
        <v>1</v>
      </c>
      <c r="N16" s="95">
        <v>1</v>
      </c>
      <c r="O16" s="95">
        <v>1</v>
      </c>
      <c r="P16" s="95">
        <v>1</v>
      </c>
      <c r="Q16" s="95">
        <v>1</v>
      </c>
      <c r="R16" s="95">
        <v>1</v>
      </c>
      <c r="S16" s="95">
        <v>1</v>
      </c>
      <c r="T16" s="95">
        <v>1</v>
      </c>
      <c r="U16" s="95">
        <v>1</v>
      </c>
      <c r="V16" s="95">
        <v>1</v>
      </c>
      <c r="W16" s="167">
        <f t="shared" si="0"/>
        <v>18</v>
      </c>
    </row>
    <row r="17" spans="1:23" ht="27" customHeight="1">
      <c r="A17" s="3">
        <v>6</v>
      </c>
      <c r="B17" s="4" t="s">
        <v>49</v>
      </c>
      <c r="C17" s="3" t="s">
        <v>36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167">
        <f t="shared" si="0"/>
        <v>0</v>
      </c>
    </row>
    <row r="18" spans="1:23" ht="26.25" customHeight="1">
      <c r="A18" s="3">
        <v>7</v>
      </c>
      <c r="B18" s="4" t="s">
        <v>50</v>
      </c>
      <c r="C18" s="3" t="s">
        <v>36</v>
      </c>
      <c r="D18" s="95">
        <v>1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5">
        <v>0</v>
      </c>
      <c r="M18" s="95">
        <v>1</v>
      </c>
      <c r="N18" s="95">
        <v>1</v>
      </c>
      <c r="O18" s="95">
        <v>1</v>
      </c>
      <c r="P18" s="95">
        <v>1</v>
      </c>
      <c r="Q18" s="95">
        <v>1</v>
      </c>
      <c r="R18" s="95">
        <v>1</v>
      </c>
      <c r="S18" s="95">
        <v>1</v>
      </c>
      <c r="T18" s="95">
        <v>1</v>
      </c>
      <c r="U18" s="95">
        <v>1</v>
      </c>
      <c r="V18" s="95">
        <v>1</v>
      </c>
      <c r="W18" s="167">
        <f t="shared" si="0"/>
        <v>18</v>
      </c>
    </row>
    <row r="19" spans="1:23" ht="15.75" customHeight="1">
      <c r="A19" s="3">
        <v>8</v>
      </c>
      <c r="B19" s="4" t="s">
        <v>51</v>
      </c>
      <c r="C19" s="3" t="s">
        <v>36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167">
        <f t="shared" si="0"/>
        <v>0</v>
      </c>
    </row>
    <row r="20" spans="1:23" ht="26.25" customHeight="1">
      <c r="A20" s="3">
        <v>9</v>
      </c>
      <c r="B20" s="4" t="s">
        <v>52</v>
      </c>
      <c r="C20" s="3" t="s">
        <v>36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167">
        <f t="shared" si="0"/>
        <v>0</v>
      </c>
    </row>
    <row r="21" spans="1:23" ht="25.5">
      <c r="A21" s="3">
        <v>10</v>
      </c>
      <c r="B21" s="4" t="s">
        <v>53</v>
      </c>
      <c r="C21" s="3" t="s">
        <v>36</v>
      </c>
      <c r="D21" s="95">
        <v>0</v>
      </c>
      <c r="E21" s="95">
        <v>1</v>
      </c>
      <c r="F21" s="95">
        <v>0</v>
      </c>
      <c r="G21" s="95">
        <v>1</v>
      </c>
      <c r="H21" s="95">
        <v>1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1</v>
      </c>
      <c r="S21" s="95">
        <v>0</v>
      </c>
      <c r="T21" s="95">
        <v>0</v>
      </c>
      <c r="U21" s="95">
        <v>0</v>
      </c>
      <c r="V21" s="95">
        <v>0</v>
      </c>
      <c r="W21" s="167">
        <f t="shared" si="0"/>
        <v>4</v>
      </c>
    </row>
    <row r="22" spans="1:23" ht="25.5">
      <c r="A22" s="3">
        <v>11</v>
      </c>
      <c r="B22" s="4" t="s">
        <v>54</v>
      </c>
      <c r="C22" s="3" t="s">
        <v>36</v>
      </c>
      <c r="D22" s="95">
        <v>1</v>
      </c>
      <c r="E22" s="95">
        <v>1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  <c r="K22" s="95">
        <v>1</v>
      </c>
      <c r="L22" s="95">
        <v>0</v>
      </c>
      <c r="M22" s="95">
        <v>1</v>
      </c>
      <c r="N22" s="95">
        <v>1</v>
      </c>
      <c r="O22" s="95">
        <v>1</v>
      </c>
      <c r="P22" s="95">
        <v>1</v>
      </c>
      <c r="Q22" s="95">
        <v>1</v>
      </c>
      <c r="R22" s="95">
        <v>1</v>
      </c>
      <c r="S22" s="95">
        <v>1</v>
      </c>
      <c r="T22" s="95">
        <v>0</v>
      </c>
      <c r="U22" s="95">
        <v>1</v>
      </c>
      <c r="V22" s="95">
        <v>1</v>
      </c>
      <c r="W22" s="167">
        <f t="shared" si="0"/>
        <v>17</v>
      </c>
    </row>
    <row r="23" spans="1:23" ht="25.5">
      <c r="A23" s="3">
        <v>12</v>
      </c>
      <c r="B23" s="4" t="s">
        <v>55</v>
      </c>
      <c r="C23" s="3" t="s">
        <v>36</v>
      </c>
      <c r="D23" s="95">
        <v>1</v>
      </c>
      <c r="E23" s="95">
        <v>1</v>
      </c>
      <c r="F23" s="95">
        <v>1</v>
      </c>
      <c r="G23" s="95">
        <v>1</v>
      </c>
      <c r="H23" s="95">
        <v>1</v>
      </c>
      <c r="I23" s="95">
        <v>1</v>
      </c>
      <c r="J23" s="95">
        <v>1</v>
      </c>
      <c r="K23" s="95">
        <v>1</v>
      </c>
      <c r="L23" s="95">
        <v>0</v>
      </c>
      <c r="M23" s="95">
        <v>1</v>
      </c>
      <c r="N23" s="95">
        <v>1</v>
      </c>
      <c r="O23" s="95">
        <v>1</v>
      </c>
      <c r="P23" s="95">
        <v>1</v>
      </c>
      <c r="Q23" s="95">
        <v>1</v>
      </c>
      <c r="R23" s="95">
        <v>1</v>
      </c>
      <c r="S23" s="95">
        <v>1</v>
      </c>
      <c r="T23" s="95">
        <v>0</v>
      </c>
      <c r="U23" s="95">
        <v>1</v>
      </c>
      <c r="V23" s="95">
        <v>1</v>
      </c>
      <c r="W23" s="167">
        <f t="shared" si="0"/>
        <v>17</v>
      </c>
    </row>
    <row r="24" spans="1:23" ht="25.5" customHeight="1">
      <c r="A24" s="3">
        <v>13</v>
      </c>
      <c r="B24" s="4" t="s">
        <v>56</v>
      </c>
      <c r="C24" s="3" t="s">
        <v>57</v>
      </c>
      <c r="D24" s="171">
        <v>41122</v>
      </c>
      <c r="E24" s="171">
        <v>41244</v>
      </c>
      <c r="F24" s="171">
        <v>41244</v>
      </c>
      <c r="G24" s="171">
        <v>41122</v>
      </c>
      <c r="H24" s="171">
        <v>41122</v>
      </c>
      <c r="I24" s="171">
        <v>41244</v>
      </c>
      <c r="J24" s="171">
        <v>41244</v>
      </c>
      <c r="K24" s="171">
        <v>41030</v>
      </c>
      <c r="L24" s="171"/>
      <c r="M24" s="171">
        <v>41244</v>
      </c>
      <c r="N24" s="171"/>
      <c r="O24" s="171">
        <v>41030</v>
      </c>
      <c r="P24" s="171">
        <v>41244</v>
      </c>
      <c r="Q24" s="171">
        <v>41030</v>
      </c>
      <c r="R24" s="171">
        <v>41122</v>
      </c>
      <c r="S24" s="171">
        <v>41122</v>
      </c>
      <c r="T24" s="171">
        <v>41244</v>
      </c>
      <c r="U24" s="171">
        <v>41244</v>
      </c>
      <c r="V24" s="171">
        <v>41244</v>
      </c>
      <c r="W24" s="170"/>
    </row>
    <row r="25" spans="1:23" ht="76.5">
      <c r="A25" s="3">
        <v>14</v>
      </c>
      <c r="B25" s="4" t="s">
        <v>58</v>
      </c>
      <c r="C25" s="3" t="s">
        <v>36</v>
      </c>
      <c r="D25" s="172">
        <v>1</v>
      </c>
      <c r="E25" s="172">
        <v>1</v>
      </c>
      <c r="F25" s="172">
        <v>1</v>
      </c>
      <c r="G25" s="172">
        <v>1</v>
      </c>
      <c r="H25" s="172">
        <v>1</v>
      </c>
      <c r="I25" s="172">
        <v>1</v>
      </c>
      <c r="J25" s="172">
        <v>1</v>
      </c>
      <c r="K25" s="172">
        <v>1</v>
      </c>
      <c r="L25" s="172">
        <v>0</v>
      </c>
      <c r="M25" s="172">
        <v>1</v>
      </c>
      <c r="N25" s="172">
        <v>0</v>
      </c>
      <c r="O25" s="172">
        <v>1</v>
      </c>
      <c r="P25" s="172">
        <v>1</v>
      </c>
      <c r="Q25" s="172">
        <v>1</v>
      </c>
      <c r="R25" s="172">
        <v>1</v>
      </c>
      <c r="S25" s="172">
        <v>1</v>
      </c>
      <c r="T25" s="172">
        <v>1</v>
      </c>
      <c r="U25" s="172">
        <v>1</v>
      </c>
      <c r="V25" s="172">
        <v>1</v>
      </c>
      <c r="W25" s="167">
        <f t="shared" si="0"/>
        <v>17</v>
      </c>
    </row>
    <row r="26" spans="1:23" ht="39" customHeight="1">
      <c r="A26" s="3">
        <v>15</v>
      </c>
      <c r="B26" s="4" t="s">
        <v>59</v>
      </c>
      <c r="C26" s="3" t="s">
        <v>36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67">
        <f t="shared" si="0"/>
        <v>0</v>
      </c>
    </row>
    <row r="27" spans="1:23" ht="51">
      <c r="A27" s="3">
        <v>16</v>
      </c>
      <c r="B27" s="4" t="s">
        <v>60</v>
      </c>
      <c r="C27" s="3" t="s">
        <v>36</v>
      </c>
      <c r="D27" s="172">
        <v>1</v>
      </c>
      <c r="E27" s="172">
        <v>1</v>
      </c>
      <c r="F27" s="172">
        <v>1</v>
      </c>
      <c r="G27" s="172">
        <v>1</v>
      </c>
      <c r="H27" s="172">
        <v>1</v>
      </c>
      <c r="I27" s="172">
        <v>1</v>
      </c>
      <c r="J27" s="172">
        <v>1</v>
      </c>
      <c r="K27" s="172">
        <v>1</v>
      </c>
      <c r="L27" s="172">
        <v>0</v>
      </c>
      <c r="M27" s="172">
        <v>1</v>
      </c>
      <c r="N27" s="172">
        <v>1</v>
      </c>
      <c r="O27" s="172">
        <v>1</v>
      </c>
      <c r="P27" s="172">
        <v>1</v>
      </c>
      <c r="Q27" s="172">
        <v>1</v>
      </c>
      <c r="R27" s="172">
        <v>1</v>
      </c>
      <c r="S27" s="172">
        <v>1</v>
      </c>
      <c r="T27" s="172">
        <v>1</v>
      </c>
      <c r="U27" s="172">
        <v>1</v>
      </c>
      <c r="V27" s="172">
        <v>1</v>
      </c>
      <c r="W27" s="167">
        <f t="shared" si="0"/>
        <v>18</v>
      </c>
    </row>
    <row r="28" spans="1:23" ht="25.5" customHeight="1">
      <c r="A28" s="3">
        <v>17</v>
      </c>
      <c r="B28" s="4" t="s">
        <v>61</v>
      </c>
      <c r="C28" s="3" t="s">
        <v>36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67">
        <f t="shared" si="0"/>
        <v>0</v>
      </c>
    </row>
    <row r="29" spans="1:23" ht="26.25" customHeight="1">
      <c r="A29" s="3">
        <v>18</v>
      </c>
      <c r="B29" s="4" t="s">
        <v>62</v>
      </c>
      <c r="C29" s="3" t="s">
        <v>36</v>
      </c>
      <c r="D29" s="172">
        <v>1</v>
      </c>
      <c r="E29" s="172">
        <v>1</v>
      </c>
      <c r="F29" s="172">
        <v>1</v>
      </c>
      <c r="G29" s="172">
        <v>1</v>
      </c>
      <c r="H29" s="172">
        <v>1</v>
      </c>
      <c r="I29" s="172">
        <v>1</v>
      </c>
      <c r="J29" s="172">
        <v>1</v>
      </c>
      <c r="K29" s="172">
        <v>1</v>
      </c>
      <c r="L29" s="172">
        <v>0</v>
      </c>
      <c r="M29" s="172">
        <v>1</v>
      </c>
      <c r="N29" s="172">
        <v>1</v>
      </c>
      <c r="O29" s="172">
        <v>1</v>
      </c>
      <c r="P29" s="172">
        <v>1</v>
      </c>
      <c r="Q29" s="172">
        <v>1</v>
      </c>
      <c r="R29" s="172">
        <v>1</v>
      </c>
      <c r="S29" s="172">
        <v>1</v>
      </c>
      <c r="T29" s="172">
        <v>1</v>
      </c>
      <c r="U29" s="172">
        <v>1</v>
      </c>
      <c r="V29" s="172">
        <v>1</v>
      </c>
      <c r="W29" s="167">
        <f t="shared" si="0"/>
        <v>18</v>
      </c>
    </row>
    <row r="30" spans="1:23" ht="54" customHeight="1">
      <c r="A30" s="3">
        <v>19</v>
      </c>
      <c r="B30" s="4" t="s">
        <v>63</v>
      </c>
      <c r="C30" s="3" t="s">
        <v>36</v>
      </c>
      <c r="D30" s="172">
        <v>1</v>
      </c>
      <c r="E30" s="172">
        <v>1</v>
      </c>
      <c r="F30" s="172">
        <v>1</v>
      </c>
      <c r="G30" s="172">
        <v>1</v>
      </c>
      <c r="H30" s="172">
        <v>1</v>
      </c>
      <c r="I30" s="172">
        <v>1</v>
      </c>
      <c r="J30" s="172">
        <v>1</v>
      </c>
      <c r="K30" s="172">
        <v>1</v>
      </c>
      <c r="L30" s="172">
        <v>0</v>
      </c>
      <c r="M30" s="172">
        <v>1</v>
      </c>
      <c r="N30" s="172">
        <v>1</v>
      </c>
      <c r="O30" s="172">
        <v>1</v>
      </c>
      <c r="P30" s="172">
        <v>1</v>
      </c>
      <c r="Q30" s="172">
        <v>1</v>
      </c>
      <c r="R30" s="172">
        <v>1</v>
      </c>
      <c r="S30" s="172">
        <v>1</v>
      </c>
      <c r="T30" s="172">
        <v>1</v>
      </c>
      <c r="U30" s="172">
        <v>1</v>
      </c>
      <c r="V30" s="172">
        <v>1</v>
      </c>
      <c r="W30" s="167">
        <f t="shared" si="0"/>
        <v>18</v>
      </c>
    </row>
    <row r="31" spans="1:23" ht="42.75" customHeight="1">
      <c r="A31" s="3">
        <v>20</v>
      </c>
      <c r="B31" s="4" t="s">
        <v>64</v>
      </c>
      <c r="C31" s="3" t="s">
        <v>36</v>
      </c>
      <c r="D31" s="172">
        <v>1</v>
      </c>
      <c r="E31" s="172">
        <v>1</v>
      </c>
      <c r="F31" s="172">
        <v>1</v>
      </c>
      <c r="G31" s="172">
        <v>1</v>
      </c>
      <c r="H31" s="172">
        <v>1</v>
      </c>
      <c r="I31" s="172">
        <v>1</v>
      </c>
      <c r="J31" s="172">
        <v>1</v>
      </c>
      <c r="K31" s="172">
        <v>1</v>
      </c>
      <c r="L31" s="172">
        <v>0</v>
      </c>
      <c r="M31" s="172">
        <v>1</v>
      </c>
      <c r="N31" s="172">
        <v>1</v>
      </c>
      <c r="O31" s="172">
        <v>1</v>
      </c>
      <c r="P31" s="172">
        <v>1</v>
      </c>
      <c r="Q31" s="172">
        <v>1</v>
      </c>
      <c r="R31" s="172">
        <v>1</v>
      </c>
      <c r="S31" s="172">
        <v>1</v>
      </c>
      <c r="T31" s="172">
        <v>1</v>
      </c>
      <c r="U31" s="172">
        <v>1</v>
      </c>
      <c r="V31" s="172">
        <v>1</v>
      </c>
      <c r="W31" s="167">
        <f t="shared" si="0"/>
        <v>18</v>
      </c>
    </row>
    <row r="32" spans="2:5" ht="12.75">
      <c r="B32" s="144"/>
      <c r="C32" s="144"/>
      <c r="D32" s="144"/>
      <c r="E32" s="144"/>
    </row>
    <row r="33" spans="2:5" ht="12.75">
      <c r="B33" s="169" t="s">
        <v>121</v>
      </c>
      <c r="C33" s="101"/>
      <c r="D33" s="101"/>
      <c r="E33" s="101"/>
    </row>
    <row r="34" spans="2:5" ht="12.75">
      <c r="B34" s="173" t="s">
        <v>231</v>
      </c>
      <c r="C34" s="30"/>
      <c r="D34" s="144"/>
      <c r="E34" s="144"/>
    </row>
    <row r="35" spans="2:5" ht="12.75">
      <c r="B35" s="173" t="s">
        <v>232</v>
      </c>
      <c r="C35" s="30"/>
      <c r="D35" s="144"/>
      <c r="E35" s="144"/>
    </row>
  </sheetData>
  <sheetProtection password="B968" sheet="1" objects="1" scenarios="1"/>
  <mergeCells count="5">
    <mergeCell ref="E9:I9"/>
    <mergeCell ref="E5:I5"/>
    <mergeCell ref="E6:I6"/>
    <mergeCell ref="E7:I7"/>
    <mergeCell ref="E8:I8"/>
  </mergeCells>
  <printOptions/>
  <pageMargins left="0.65" right="0.2" top="0.17" bottom="0.17" header="0.17" footer="0.17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2013-03-22T11:43:57Z</cp:lastPrinted>
  <dcterms:created xsi:type="dcterms:W3CDTF">2011-09-22T06:30:14Z</dcterms:created>
  <dcterms:modified xsi:type="dcterms:W3CDTF">2014-01-09T05:58:48Z</dcterms:modified>
  <cp:category/>
  <cp:version/>
  <cp:contentType/>
  <cp:contentStatus/>
</cp:coreProperties>
</file>